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Annexure-1" sheetId="1" r:id="rId1"/>
    <sheet name="Annexure-2" sheetId="2" r:id="rId2"/>
    <sheet name="Annexure-3" sheetId="3" r:id="rId3"/>
    <sheet name="Annexure-4" sheetId="4" r:id="rId4"/>
  </sheets>
  <calcPr calcId="124519"/>
</workbook>
</file>

<file path=xl/calcChain.xml><?xml version="1.0" encoding="utf-8"?>
<calcChain xmlns="http://schemas.openxmlformats.org/spreadsheetml/2006/main">
  <c r="L367" i="3"/>
  <c r="M367" s="1"/>
  <c r="M347"/>
  <c r="L347"/>
  <c r="L339"/>
  <c r="M339" s="1"/>
  <c r="V336"/>
  <c r="M336"/>
  <c r="L336"/>
  <c r="J321"/>
  <c r="K321" s="1"/>
  <c r="I321"/>
  <c r="T302"/>
  <c r="J302"/>
  <c r="K302" s="1"/>
  <c r="I302"/>
  <c r="J285"/>
  <c r="K285" s="1"/>
  <c r="I285"/>
  <c r="L266"/>
  <c r="M266" s="1"/>
  <c r="I266"/>
  <c r="T248"/>
  <c r="S248"/>
  <c r="M248"/>
  <c r="L248"/>
  <c r="I248"/>
  <c r="T230"/>
  <c r="L230"/>
  <c r="R230" s="1"/>
  <c r="S230" s="1"/>
  <c r="I230"/>
  <c r="V225"/>
  <c r="T225"/>
  <c r="L225"/>
  <c r="M225" s="1"/>
  <c r="I225"/>
  <c r="S209"/>
  <c r="L209"/>
  <c r="M209" s="1"/>
  <c r="I209"/>
  <c r="T198"/>
  <c r="S198"/>
  <c r="M198"/>
  <c r="L198"/>
  <c r="I198"/>
  <c r="T190"/>
  <c r="V190" s="1"/>
  <c r="O190"/>
  <c r="N190"/>
  <c r="I190"/>
  <c r="V185"/>
  <c r="T185"/>
  <c r="N185"/>
  <c r="O185" s="1"/>
  <c r="I185"/>
  <c r="V180"/>
  <c r="P180"/>
  <c r="Q180" s="1"/>
  <c r="I180"/>
  <c r="V176"/>
  <c r="T176"/>
  <c r="P176"/>
  <c r="Q176" s="1"/>
  <c r="I176"/>
  <c r="L158"/>
  <c r="M158" s="1"/>
  <c r="I158"/>
  <c r="L144"/>
  <c r="M144" s="1"/>
  <c r="I144"/>
  <c r="G144"/>
  <c r="T144" s="1"/>
  <c r="V144" s="1"/>
  <c r="G143"/>
  <c r="T143" s="1"/>
  <c r="V143" s="1"/>
  <c r="L142"/>
  <c r="M142" s="1"/>
  <c r="I142"/>
  <c r="G142"/>
  <c r="T142" s="1"/>
  <c r="V142" s="1"/>
  <c r="G141"/>
  <c r="T141" s="1"/>
  <c r="V141" s="1"/>
  <c r="L140"/>
  <c r="M140" s="1"/>
  <c r="I140"/>
  <c r="G140"/>
  <c r="T140" s="1"/>
  <c r="V140" s="1"/>
  <c r="G139"/>
  <c r="T139" s="1"/>
  <c r="V139" s="1"/>
  <c r="L138"/>
  <c r="M138" s="1"/>
  <c r="I138"/>
  <c r="G138"/>
  <c r="T138" s="1"/>
  <c r="V138" s="1"/>
  <c r="G137"/>
  <c r="T137" s="1"/>
  <c r="V137" s="1"/>
  <c r="L136"/>
  <c r="M136" s="1"/>
  <c r="I136"/>
  <c r="G136"/>
  <c r="T136" s="1"/>
  <c r="V136" s="1"/>
  <c r="G135"/>
  <c r="T135" s="1"/>
  <c r="V135" s="1"/>
  <c r="L134"/>
  <c r="M134" s="1"/>
  <c r="I134"/>
  <c r="G134"/>
  <c r="T134" s="1"/>
  <c r="V134" s="1"/>
  <c r="I133"/>
  <c r="G133"/>
  <c r="T133" s="1"/>
  <c r="V133" s="1"/>
  <c r="M132"/>
  <c r="L132"/>
  <c r="I132"/>
  <c r="G132"/>
  <c r="T132" s="1"/>
  <c r="V132" s="1"/>
  <c r="G131"/>
  <c r="L131" s="1"/>
  <c r="M131" s="1"/>
  <c r="L130"/>
  <c r="M130" s="1"/>
  <c r="I130"/>
  <c r="G130"/>
  <c r="T130" s="1"/>
  <c r="V130" s="1"/>
  <c r="G129"/>
  <c r="L129" s="1"/>
  <c r="M129" s="1"/>
  <c r="L128"/>
  <c r="M128" s="1"/>
  <c r="I128"/>
  <c r="G128"/>
  <c r="T128" s="1"/>
  <c r="V128" s="1"/>
  <c r="G127"/>
  <c r="L127" s="1"/>
  <c r="M127" s="1"/>
  <c r="L126"/>
  <c r="M126" s="1"/>
  <c r="I126"/>
  <c r="G126"/>
  <c r="T126" s="1"/>
  <c r="V126" s="1"/>
  <c r="G125"/>
  <c r="L125" s="1"/>
  <c r="M125" s="1"/>
  <c r="L124"/>
  <c r="M124" s="1"/>
  <c r="I124"/>
  <c r="G124"/>
  <c r="T124" s="1"/>
  <c r="V124" s="1"/>
  <c r="G123"/>
  <c r="L123" s="1"/>
  <c r="M123" s="1"/>
  <c r="L122"/>
  <c r="M122" s="1"/>
  <c r="I122"/>
  <c r="G122"/>
  <c r="T122" s="1"/>
  <c r="V122" s="1"/>
  <c r="G121"/>
  <c r="L121" s="1"/>
  <c r="M121" s="1"/>
  <c r="L120"/>
  <c r="M120" s="1"/>
  <c r="I120"/>
  <c r="G120"/>
  <c r="T120" s="1"/>
  <c r="V120" s="1"/>
  <c r="G119"/>
  <c r="L119" s="1"/>
  <c r="M119" s="1"/>
  <c r="L105"/>
  <c r="M105" s="1"/>
  <c r="I105"/>
  <c r="G105"/>
  <c r="T105" s="1"/>
  <c r="V105" s="1"/>
  <c r="G96"/>
  <c r="L96" s="1"/>
  <c r="M96" s="1"/>
  <c r="L82"/>
  <c r="M82" s="1"/>
  <c r="I82"/>
  <c r="G82"/>
  <c r="T82" s="1"/>
  <c r="V82" s="1"/>
  <c r="L65"/>
  <c r="M65" s="1"/>
  <c r="I65"/>
  <c r="K57"/>
  <c r="J57"/>
  <c r="I57"/>
  <c r="Q47"/>
  <c r="P47"/>
  <c r="I47"/>
  <c r="S32"/>
  <c r="Q32"/>
  <c r="O32"/>
  <c r="I32"/>
  <c r="T29"/>
  <c r="O29"/>
  <c r="N29"/>
  <c r="I29"/>
  <c r="T28"/>
  <c r="O28"/>
  <c r="N28"/>
  <c r="I28"/>
  <c r="T27"/>
  <c r="O27"/>
  <c r="N27"/>
  <c r="I27"/>
  <c r="V24"/>
  <c r="M24"/>
  <c r="L24"/>
  <c r="I24"/>
  <c r="L23"/>
  <c r="M23" s="1"/>
  <c r="I23"/>
  <c r="R4"/>
  <c r="S4" s="1"/>
  <c r="K60" i="1"/>
  <c r="L60" s="1"/>
  <c r="L59"/>
  <c r="K59"/>
  <c r="K58"/>
  <c r="L58" s="1"/>
  <c r="U57"/>
  <c r="L57"/>
  <c r="K57"/>
  <c r="I56"/>
  <c r="J56" s="1"/>
  <c r="H56"/>
  <c r="S55"/>
  <c r="I55"/>
  <c r="J55" s="1"/>
  <c r="H55"/>
  <c r="I54"/>
  <c r="J54" s="1"/>
  <c r="H54"/>
  <c r="K53"/>
  <c r="L53" s="1"/>
  <c r="H53"/>
  <c r="S52"/>
  <c r="R52"/>
  <c r="L52"/>
  <c r="K52"/>
  <c r="H52"/>
  <c r="S51"/>
  <c r="R51"/>
  <c r="Q51"/>
  <c r="K51"/>
  <c r="L51" s="1"/>
  <c r="H51"/>
  <c r="U50"/>
  <c r="S50"/>
  <c r="K50"/>
  <c r="L50" s="1"/>
  <c r="H50"/>
  <c r="R49"/>
  <c r="K49"/>
  <c r="L49" s="1"/>
  <c r="H49"/>
  <c r="S48"/>
  <c r="R48"/>
  <c r="L48"/>
  <c r="K48"/>
  <c r="H48"/>
  <c r="S47"/>
  <c r="U47" s="1"/>
  <c r="N47"/>
  <c r="M47"/>
  <c r="H47"/>
  <c r="U46"/>
  <c r="S46"/>
  <c r="M46"/>
  <c r="N46" s="1"/>
  <c r="H46"/>
  <c r="U45"/>
  <c r="O45"/>
  <c r="P45" s="1"/>
  <c r="H45"/>
  <c r="U44"/>
  <c r="S44"/>
  <c r="O44"/>
  <c r="P44" s="1"/>
  <c r="H44"/>
  <c r="K43"/>
  <c r="L43" s="1"/>
  <c r="H43"/>
  <c r="K42"/>
  <c r="L42" s="1"/>
  <c r="H42"/>
  <c r="F42"/>
  <c r="S42" s="1"/>
  <c r="U42" s="1"/>
  <c r="F41"/>
  <c r="S41" s="1"/>
  <c r="U41" s="1"/>
  <c r="K40"/>
  <c r="L40" s="1"/>
  <c r="H40"/>
  <c r="F40"/>
  <c r="S40" s="1"/>
  <c r="U40" s="1"/>
  <c r="F39"/>
  <c r="S39" s="1"/>
  <c r="U39" s="1"/>
  <c r="K38"/>
  <c r="L38" s="1"/>
  <c r="H38"/>
  <c r="F38"/>
  <c r="S38" s="1"/>
  <c r="U38" s="1"/>
  <c r="F37"/>
  <c r="S37" s="1"/>
  <c r="U37" s="1"/>
  <c r="K36"/>
  <c r="L36" s="1"/>
  <c r="H36"/>
  <c r="F36"/>
  <c r="S36" s="1"/>
  <c r="U36" s="1"/>
  <c r="F35"/>
  <c r="S35" s="1"/>
  <c r="U35" s="1"/>
  <c r="K34"/>
  <c r="L34" s="1"/>
  <c r="H34"/>
  <c r="F34"/>
  <c r="S34" s="1"/>
  <c r="U34" s="1"/>
  <c r="F33"/>
  <c r="S33" s="1"/>
  <c r="U33" s="1"/>
  <c r="K32"/>
  <c r="L32" s="1"/>
  <c r="H32"/>
  <c r="F32"/>
  <c r="S32" s="1"/>
  <c r="U32" s="1"/>
  <c r="F31"/>
  <c r="H31" s="1"/>
  <c r="K30"/>
  <c r="L30" s="1"/>
  <c r="H30"/>
  <c r="F30"/>
  <c r="S30" s="1"/>
  <c r="U30" s="1"/>
  <c r="L29"/>
  <c r="K29"/>
  <c r="F29"/>
  <c r="S29" s="1"/>
  <c r="H28"/>
  <c r="F28"/>
  <c r="S28" s="1"/>
  <c r="U28" s="1"/>
  <c r="L27"/>
  <c r="K27"/>
  <c r="F27"/>
  <c r="S27" s="1"/>
  <c r="U27" s="1"/>
  <c r="H26"/>
  <c r="F26"/>
  <c r="S26" s="1"/>
  <c r="U26" s="1"/>
  <c r="L25"/>
  <c r="K25"/>
  <c r="F25"/>
  <c r="S25" s="1"/>
  <c r="U25" s="1"/>
  <c r="H24"/>
  <c r="F24"/>
  <c r="S24" s="1"/>
  <c r="U24" s="1"/>
  <c r="L23"/>
  <c r="K23"/>
  <c r="F23"/>
  <c r="S23" s="1"/>
  <c r="U23" s="1"/>
  <c r="H22"/>
  <c r="F22"/>
  <c r="S22" s="1"/>
  <c r="U22" s="1"/>
  <c r="L21"/>
  <c r="K21"/>
  <c r="F21"/>
  <c r="S21" s="1"/>
  <c r="U21" s="1"/>
  <c r="H20"/>
  <c r="F20"/>
  <c r="S20" s="1"/>
  <c r="U20" s="1"/>
  <c r="L19"/>
  <c r="K19"/>
  <c r="F19"/>
  <c r="S19" s="1"/>
  <c r="U19" s="1"/>
  <c r="H18"/>
  <c r="F18"/>
  <c r="S18" s="1"/>
  <c r="U18" s="1"/>
  <c r="L17"/>
  <c r="K17"/>
  <c r="F17"/>
  <c r="S17" s="1"/>
  <c r="U17" s="1"/>
  <c r="H16"/>
  <c r="F16"/>
  <c r="S16" s="1"/>
  <c r="U16" s="1"/>
  <c r="L15"/>
  <c r="K15"/>
  <c r="F15"/>
  <c r="S15" s="1"/>
  <c r="U15" s="1"/>
  <c r="H14"/>
  <c r="F14"/>
  <c r="F61" s="1"/>
  <c r="K13"/>
  <c r="L13" s="1"/>
  <c r="H13"/>
  <c r="I12"/>
  <c r="J12" s="1"/>
  <c r="H12"/>
  <c r="P11"/>
  <c r="O11"/>
  <c r="O61" s="1"/>
  <c r="H11"/>
  <c r="R10"/>
  <c r="P10"/>
  <c r="P61" s="1"/>
  <c r="N10"/>
  <c r="H10"/>
  <c r="S9"/>
  <c r="N9"/>
  <c r="M9"/>
  <c r="H9"/>
  <c r="S8"/>
  <c r="N8"/>
  <c r="M8"/>
  <c r="H8"/>
  <c r="S7"/>
  <c r="N7"/>
  <c r="N61" s="1"/>
  <c r="M7"/>
  <c r="M61" s="1"/>
  <c r="H7"/>
  <c r="U6"/>
  <c r="L6"/>
  <c r="K6"/>
  <c r="H6"/>
  <c r="K5"/>
  <c r="H5"/>
  <c r="Q4"/>
  <c r="I96" i="3" l="1"/>
  <c r="I119"/>
  <c r="I121"/>
  <c r="I123"/>
  <c r="I125"/>
  <c r="I127"/>
  <c r="I129"/>
  <c r="I131"/>
  <c r="L133"/>
  <c r="M133" s="1"/>
  <c r="L135"/>
  <c r="M135" s="1"/>
  <c r="L137"/>
  <c r="M137" s="1"/>
  <c r="L139"/>
  <c r="M139" s="1"/>
  <c r="L141"/>
  <c r="M141" s="1"/>
  <c r="L143"/>
  <c r="M143" s="1"/>
  <c r="M230"/>
  <c r="R266"/>
  <c r="S266" s="1"/>
  <c r="T96"/>
  <c r="V96" s="1"/>
  <c r="T119"/>
  <c r="V119" s="1"/>
  <c r="T121"/>
  <c r="V121" s="1"/>
  <c r="T123"/>
  <c r="V123" s="1"/>
  <c r="T125"/>
  <c r="V125" s="1"/>
  <c r="T127"/>
  <c r="V127" s="1"/>
  <c r="T129"/>
  <c r="V129" s="1"/>
  <c r="T131"/>
  <c r="I135"/>
  <c r="I137"/>
  <c r="I139"/>
  <c r="I141"/>
  <c r="I143"/>
  <c r="J61" i="1"/>
  <c r="S31"/>
  <c r="U31" s="1"/>
  <c r="R4"/>
  <c r="R61" s="1"/>
  <c r="H15"/>
  <c r="H17"/>
  <c r="H19"/>
  <c r="H21"/>
  <c r="H61" s="1"/>
  <c r="H23"/>
  <c r="H25"/>
  <c r="H27"/>
  <c r="H29"/>
  <c r="K31"/>
  <c r="L31" s="1"/>
  <c r="K33"/>
  <c r="L33" s="1"/>
  <c r="K35"/>
  <c r="L35" s="1"/>
  <c r="K37"/>
  <c r="L37" s="1"/>
  <c r="K39"/>
  <c r="L39" s="1"/>
  <c r="K41"/>
  <c r="L41" s="1"/>
  <c r="Q53"/>
  <c r="R53" s="1"/>
  <c r="L5"/>
  <c r="K14"/>
  <c r="L14" s="1"/>
  <c r="K16"/>
  <c r="L16" s="1"/>
  <c r="K18"/>
  <c r="L18" s="1"/>
  <c r="K20"/>
  <c r="L20" s="1"/>
  <c r="K22"/>
  <c r="L22" s="1"/>
  <c r="K24"/>
  <c r="L24" s="1"/>
  <c r="K26"/>
  <c r="L26" s="1"/>
  <c r="K28"/>
  <c r="L28" s="1"/>
  <c r="H33"/>
  <c r="H35"/>
  <c r="H37"/>
  <c r="H39"/>
  <c r="H41"/>
  <c r="I61"/>
  <c r="S14"/>
  <c r="U14" s="1"/>
  <c r="L61" l="1"/>
  <c r="K61"/>
  <c r="Q61"/>
</calcChain>
</file>

<file path=xl/sharedStrings.xml><?xml version="1.0" encoding="utf-8"?>
<sst xmlns="http://schemas.openxmlformats.org/spreadsheetml/2006/main" count="1635" uniqueCount="252">
  <si>
    <t>Aerospace and Aviation</t>
  </si>
  <si>
    <t>Agriculture</t>
  </si>
  <si>
    <t>Apparel</t>
  </si>
  <si>
    <t>Automotive</t>
  </si>
  <si>
    <t>BFSI</t>
  </si>
  <si>
    <t xml:space="preserve">Construction, Infrastructure and Mining </t>
  </si>
  <si>
    <t>Education Services</t>
  </si>
  <si>
    <t>Electronics and Hardware</t>
  </si>
  <si>
    <t>Food Processing and Domestic Utilities</t>
  </si>
  <si>
    <t>Gems and Jewellery</t>
  </si>
  <si>
    <t>District</t>
  </si>
  <si>
    <t>Generic Skills</t>
  </si>
  <si>
    <t>Green Jobs</t>
  </si>
  <si>
    <t>Handicrafts and Carpets</t>
  </si>
  <si>
    <t>Healthcare</t>
  </si>
  <si>
    <t>Hospitality and Tourism</t>
  </si>
  <si>
    <t>Information Technology</t>
  </si>
  <si>
    <t>Leather</t>
  </si>
  <si>
    <t>Life Sciences</t>
  </si>
  <si>
    <t>Management and Entrepreneurship</t>
  </si>
  <si>
    <t>Power</t>
  </si>
  <si>
    <t>Retail</t>
  </si>
  <si>
    <t>Rubber</t>
  </si>
  <si>
    <t>Security</t>
  </si>
  <si>
    <t>Sports, Entertainment and Leisure</t>
  </si>
  <si>
    <t>Telecom</t>
  </si>
  <si>
    <t>Textiles and Handloom</t>
  </si>
  <si>
    <t>Transportation, Logistics and Warehousing</t>
  </si>
  <si>
    <t>(Blank)</t>
  </si>
  <si>
    <t>Grand Total</t>
  </si>
  <si>
    <r>
      <t xml:space="preserve">2018-19 gÀ°è 2.5 ®PÀë d£ÀjUÉ PË±À®å QæAiÀiÁ AiÉÆÃd£É    </t>
    </r>
    <r>
      <rPr>
        <b/>
        <sz val="24"/>
        <color theme="1"/>
        <rFont val="Nudi 01 e"/>
      </rPr>
      <t xml:space="preserve">                     C£ÀÄ§AzsÀ - 1</t>
    </r>
  </si>
  <si>
    <t>gÀÆ. ®PÀëUÀ¼À°è</t>
  </si>
  <si>
    <t>PÀæªÀÄ ¸ÀA</t>
  </si>
  <si>
    <t>E¯ÁSÉ</t>
  </si>
  <si>
    <t>AiÉÆÃd£É / E¯ÁSÉ</t>
  </si>
  <si>
    <t>AiÉÆÃd£É / ¥ÉÆæÃeÉPïÖ</t>
  </si>
  <si>
    <t>¸ÀÜ¼À</t>
  </si>
  <si>
    <t>GzÉÝÃ²vÀ DPÁAQëUÀ¼À UÀÄj</t>
  </si>
  <si>
    <t>CAzÁdÄ zÀgÀ</t>
  </si>
  <si>
    <t>ªÉÆvÀÛ</t>
  </si>
  <si>
    <t>£ÀªÉA§gï 2018</t>
  </si>
  <si>
    <t>r¸ÉA§gï 2018</t>
  </si>
  <si>
    <t>d£ÀªÀj 2019</t>
  </si>
  <si>
    <t>¥sÉ§æªÀj 2019</t>
  </si>
  <si>
    <t>ªÀiÁZïð 2019</t>
  </si>
  <si>
    <t>MlÄÖ</t>
  </si>
  <si>
    <t>¨sËwPÀ UÀÄj</t>
  </si>
  <si>
    <t>DyðPÀ UÀÄj</t>
  </si>
  <si>
    <t>¨ÁåZïUÀ¼ÀÄ</t>
  </si>
  <si>
    <t>ªÀiÁ£ÀåvÉ ¥ÀqÉzÀ vÀgÀ¨ÉÃw ¸ÀA¸ÉÜUÀ¼ÀÄ</t>
  </si>
  <si>
    <t>¥Àæw ¸ÀA¸ÉÜUÉ ¨ÁåZï</t>
  </si>
  <si>
    <t>PËGfÃE *</t>
  </si>
  <si>
    <t>¦.JA.PÉ.«.ªÉÊ.</t>
  </si>
  <si>
    <t>¦.JA.PÉ.«.ªÉÊ. 2.0</t>
  </si>
  <si>
    <t xml:space="preserve">J¯Áè f¯ÉèUÀ¼ÀÄ </t>
  </si>
  <si>
    <t>AiÉÆÃd£Á</t>
  </si>
  <si>
    <t xml:space="preserve">GzÉÆåÃUÁPÁAQëUÀ¼À ªÉÆzÀ® DzÀåvÉAiÀÄ PÉÆÃ¸ïðUÀ¼ÀÄ </t>
  </si>
  <si>
    <t>C¥ÉÃQëvÀ f¯ÉèUÀ¼ÀÄ</t>
  </si>
  <si>
    <t>gÁAiÀÄZÀÆgÀÄ</t>
  </si>
  <si>
    <t>AiÀiÁzÀVj</t>
  </si>
  <si>
    <t>ªÁtÂdå ªÀÄvÀÄÛ PÉÊUÁjPÉ (UÀtÂUÁjPÉ)</t>
  </si>
  <si>
    <t>UÀtÂUÁjPÉ ªÉÄPÀmÁæ¤Pïì ªÀÄvÀÄÛ UÀtÂ ¸ÀÄzsÁgÀuÉ</t>
  </si>
  <si>
    <r>
      <t xml:space="preserve">CEPMIZ- Compressive Environment Plan for the Mining Impact Zone </t>
    </r>
    <r>
      <rPr>
        <b/>
        <sz val="14"/>
        <color theme="1"/>
        <rFont val="Calibri"/>
        <family val="2"/>
        <scheme val="minor"/>
      </rPr>
      <t>**</t>
    </r>
  </si>
  <si>
    <t>§¼ÁîjAiÀÄ ¤«Äðw PÉÃAzÀæ  fnn¹ ªÀÄvÀÄÛ LnLUÀ½AzÀ</t>
  </si>
  <si>
    <t>avÀæzÀÄUÀðzÀ ¤«Äðw PÉÃAzÀæ  fnn¹ ªÀÄvÀÄÛ LnLUÀ½AzÀ</t>
  </si>
  <si>
    <t>vÀÄªÀÄPÀÆj£À ¤«Äðw PÉÃAzÀæ  fnn¹ ªÀÄvÀÄÛ LnLUÀ½AzÀ</t>
  </si>
  <si>
    <t>¸ÁªÀiÁ£Àå fnn¹ PÉÆÃ¸ïð</t>
  </si>
  <si>
    <t xml:space="preserve">22 fnn¹ </t>
  </si>
  <si>
    <t>±ÉæÃµÁ×vÀ PÉÃAzÀæzÀ PÉÆÃ¸ïð</t>
  </si>
  <si>
    <t xml:space="preserve">6 fnn¹ </t>
  </si>
  <si>
    <t>¸ÁªÀiÁ£Àå PÉfnnL PÉÆÃ¸ïð</t>
  </si>
  <si>
    <t xml:space="preserve">5 PÉfnnL </t>
  </si>
  <si>
    <t>¸ÁªÀiÁ£ÀåÀ PÉJ¸ïr¹ vÀgÀ¨ÉÃw</t>
  </si>
  <si>
    <t>PÉJ¸ïr¹</t>
  </si>
  <si>
    <t>12 f¯ÉèUÀ¼À°è ªÀiÁ£ÀåvÉ ¥ÀqÉzÀ 24 vÀgÀ¨ÉÃw ¸ÀA¸ÉÜUÀ¼À°è</t>
  </si>
  <si>
    <t xml:space="preserve">¹JAPÉPÉªÉÊ ¸ÁªÀiÁ£Àå </t>
  </si>
  <si>
    <t xml:space="preserve">fnn¹ </t>
  </si>
  <si>
    <t>¹NE ªÀÄvÀÄÛ ¹E¦JALgÀhÄqï ºÉÆgÉvÀÄ ¥Àr¹ 14 fnn¹UÀ¼À°è</t>
  </si>
  <si>
    <t>PÉfnnL</t>
  </si>
  <si>
    <t>5 PÉfnnL</t>
  </si>
  <si>
    <t>LnLUÀ¼ÀÄ</t>
  </si>
  <si>
    <t>14 LnLUÀ¼ÀÄ</t>
  </si>
  <si>
    <t>ªÀiÁ£ÀÀåvÉ ¥ÀqÉzÀ vÀgÀ¨ÉÃw ¸ÀA¸ÉÜUÀ½AzÀ</t>
  </si>
  <si>
    <t>¨ÁUÀ®PÉÆÃmÉ</t>
  </si>
  <si>
    <t>¨É¼ÀUÁ«</t>
  </si>
  <si>
    <t>aPÀÌ§¼Áî¥ÀÄgÀ</t>
  </si>
  <si>
    <t>zÁªÀtUÉgÉ</t>
  </si>
  <si>
    <t>PÀ®§ÄVð</t>
  </si>
  <si>
    <t>ºÁ¸À£À</t>
  </si>
  <si>
    <t>ºÁªÉÃj</t>
  </si>
  <si>
    <t>ªÀÄAqÀå</t>
  </si>
  <si>
    <t>ªÀÉÄÊ¸ÀÆgÀÄ</t>
  </si>
  <si>
    <t>²ªÀªÉÆUÀÎ</t>
  </si>
  <si>
    <t>vÀÄªÀÄPÀÆgÀÄ</t>
  </si>
  <si>
    <t>avÀÀæzÀÄUÀð</t>
  </si>
  <si>
    <t>GvÀÛgÀ PÀ£ÀßqÀ</t>
  </si>
  <si>
    <t>¨ÉAUÀ¼ÀÆgÀÄ £ÀUÀgÀ</t>
  </si>
  <si>
    <t>¨ÉAUÀ¼ÀÆgÀÄ UÁæ«ÄÃt</t>
  </si>
  <si>
    <t>©ÃzÀgï</t>
  </si>
  <si>
    <t>«dAiÀÄ¥ÀÄgÀ</t>
  </si>
  <si>
    <t>ZÁªÀÄgÁd£ÀUÀgÀ</t>
  </si>
  <si>
    <t>zÀQët PÀ£ÀßqÀ</t>
  </si>
  <si>
    <t>zsÁgÀªÁqÀ</t>
  </si>
  <si>
    <t>UÀzÀUÀ</t>
  </si>
  <si>
    <t>PÀÉÆqÀUÀÄ</t>
  </si>
  <si>
    <t>PÉÆÃ¯ÁgÀ</t>
  </si>
  <si>
    <t>PÉÆ¥Àà¼À</t>
  </si>
  <si>
    <t>gÁªÀÄ£ÀUÀgÀ</t>
  </si>
  <si>
    <t>GqÀÄ¦</t>
  </si>
  <si>
    <t>PË±À®å «ÄµÀ£ï- 75 ªÀiÁ£ÀåvÉ ¥ÀqÉzÀ vÀgÀ¨ÉÃw ¸ÀA¸ÉÜUÀ½AzÀ</t>
  </si>
  <si>
    <t>PË±À®å gÀxÀ</t>
  </si>
  <si>
    <t>PË±À®å «ÄµÀ£ï</t>
  </si>
  <si>
    <t>eÉÊ PË±À¯ï dªÁ£ï</t>
  </si>
  <si>
    <t>PË±À¯ï PÁgÁUÀÈºÀ</t>
  </si>
  <si>
    <t>PÁgÁUÀÈºÀ E¯ÁSÉ</t>
  </si>
  <si>
    <t>¥ÀgÀ¥Àà£À CUÀæºÁgÀ PÁgÁUÀÈºÀ</t>
  </si>
  <si>
    <t>«±ÉÃµÀZÉÃvÀ£À ªÀÄPÀÌ¼À PË±À®å</t>
  </si>
  <si>
    <t>ªÀÄ»¼Á ªÀÄvÀÄÛ ªÀÄPÀÌ¼À C©üªÀÈ¢Þ</t>
  </si>
  <si>
    <t>4 f¯ÉèUÀ¼À°è</t>
  </si>
  <si>
    <t>PÁ«ÄðPÀ</t>
  </si>
  <si>
    <t>±ÀæªÀÄ ¸ÁªÀÄxÀåð</t>
  </si>
  <si>
    <t>PÀ£ÁðlPÀ PÀlÖqÀ ªÀÄvÀÄÛ EvÀgÀ ¤ªÀiÁðt PÁ«ÄðPÀgÀ PÀ¯Áåt ªÀÄAqÀ½¬ÄAzÀ</t>
  </si>
  <si>
    <t>21 ¤«ÄðvÀ PÉÃAzÀæ ªÀÄvÀÄÛ PË±À®å ±Á¯ÉUÀ¼À°è</t>
  </si>
  <si>
    <t>±ÀæªÀÄ ¸ÀA¸ÁgÀ ¸ÁªÀÄxÀåð</t>
  </si>
  <si>
    <t>12 f¯ÉèUÀ¼À°è£À ªÀiÁ£ÀåvÉ ¥ÀqÉzÀ vÀgÀ¨ÉÃw ¸ÀA¸ÉÜUÀ½AzÀ</t>
  </si>
  <si>
    <t>PÉÊUÁjPÁ ¸ÀÄgÀPÀëvÉAiÀÄ §UÉÎ vÀgÀ¨ÉÃw</t>
  </si>
  <si>
    <t xml:space="preserve">PÀ£ÁðlPÀ gÁdå PÁ«ÄðPÀ ¸ÀA¸ÉÜ </t>
  </si>
  <si>
    <t>¸ÀAfÃ«¤ (PÉJ¸ïDgïJ¯ï¦J¸ï)</t>
  </si>
  <si>
    <t>Dgï¸Én</t>
  </si>
  <si>
    <t>rrAiÀÄÄfPÉªÉÊ</t>
  </si>
  <si>
    <t>EJ¸ïn ªÀÄvÀÄÛ ¦</t>
  </si>
  <si>
    <t>¹© ªÀÄvÀÄÛ n</t>
  </si>
  <si>
    <t>¹qÁPï</t>
  </si>
  <si>
    <t>J£ïAiÀÄÄJ¯ïJA</t>
  </si>
  <si>
    <t>J¸ïAiÀÄÄJ¸ï«</t>
  </si>
  <si>
    <t>¹qÁPï/ J£ïAiÀÄÄJ¯ïJA</t>
  </si>
  <si>
    <t>¢±Á</t>
  </si>
  <si>
    <t>SÁ¸ÀV vÀgÀ¨ÉÃw ¸ÀA¸ÉÜUÀ¼ÀÄ</t>
  </si>
  <si>
    <t>16 f¯ÉèUÀ¼ÀÄ</t>
  </si>
  <si>
    <t>PË±À¯ï GzÉÆåÃUÀ</t>
  </si>
  <si>
    <t>Dgïf¹ªÉÊ - UÁæ«ÄÃt GzÀåªÀÄ²Ã®vÉ vÀgÀ¨ÉÃw</t>
  </si>
  <si>
    <t>¹qÁPï, J£ïAiÀÄÄJ¯ïJA, J£ïDgïJ¯ïJA</t>
  </si>
  <si>
    <t xml:space="preserve">J¯Áè f¯ÉèUÀ¼À°è ªÀiÁ£ÀåvÉ ¥ÀqÉzÀ vÀgÀ¨ÉÃw ¸ÀA¸ÉÜUÀ¼ÀÄ </t>
  </si>
  <si>
    <t>Dgïf¹ªÉÊ- £ÀUÀgÀ GzÀåªÀÄ²Ã®vÉ vÀgÀ¨ÉÃw</t>
  </si>
  <si>
    <t>f¯Áè¢üPÁjUÀ¼À£ÉÆß¼ÀUÉÆAqÀAvÉ ¸ÀPÁðj C£ÀÄµÁ×£À KeÉ¤ìUÀ½UÉ £ÀªÉA§gï 2018 ¤AzÀ d£ÀªÀj 2019 gÀªÀgÉUÉ ªÀÄÄAUÀqÀªÁV 20£ÉÃ £ÀªÉA§gï gÉÆ¼ÀUÉ ºÀt ©qÀÄUÀqÉ ªÀiÁqÀÄªÀÅzÀÄ.</t>
  </si>
  <si>
    <r>
      <rPr>
        <sz val="18"/>
        <color theme="1"/>
        <rFont val="Nudi 01 e"/>
      </rPr>
      <t>*</t>
    </r>
    <r>
      <rPr>
        <b/>
        <sz val="18"/>
        <color theme="1"/>
        <rFont val="Nudi 01 e"/>
      </rPr>
      <t xml:space="preserve"> PË±À®å C©üªÀÈ¢Þ GzÀåªÀÄ²Ã®vÉ ªÀÄvÀÄÛ fÃªÀ£ÉÆÃ¥ÁAiÀÄ E¯ÁSÉ (PËGfÃE)</t>
    </r>
  </si>
  <si>
    <t>** UÀtÂ ¥Àæ¨sÁ«vÀ  ªÀ®AiÀÄUÀ¼À°è ¸ÀªÀÄUÀæ ¥Àj¸ÀgÀ AiÉÆÃd£É</t>
  </si>
  <si>
    <t>AiÉÆÃd£É</t>
  </si>
  <si>
    <t>AiÉÆÃd£É / ¥ÁæeÉPïÖ</t>
  </si>
  <si>
    <t>C£ÀÄµÁ×£ÀUÉÆ½¸ÀÄªÀ ¸ÀA¸ÉÜ</t>
  </si>
  <si>
    <r>
      <t xml:space="preserve">PËGfÃE </t>
    </r>
    <r>
      <rPr>
        <b/>
        <sz val="20"/>
        <color theme="1"/>
        <rFont val="Nudi 01 e"/>
      </rPr>
      <t>*</t>
    </r>
  </si>
  <si>
    <t>QæAiÀiÁ AiÉÆÃd£É</t>
  </si>
  <si>
    <t>J¯Áè f¯ÉèUÀ¼ÀÄ</t>
  </si>
  <si>
    <t>C£ÀÄµÁ×£À AiÉÆÃd£É</t>
  </si>
  <si>
    <t>eÁ¨ï gÉÆÃ¯ï</t>
  </si>
  <si>
    <t>ªÀiÁ£ÀÀåvÉ ¥ÀqÉzÀ vÀgÀ¨ÉÃw ¸ÀA¸ÉÜUÀ¼ÀÄ ªÀÄvÀÄÛ vÀgÀ¨ÉÃw PÉÃAzÀæUÀ¼ÀÄ</t>
  </si>
  <si>
    <t>¸ÀÀÜ¼À</t>
  </si>
  <si>
    <t>ªÁ¸ÀÛªÀ DPÁAQëUÀ¼ÀÄ</t>
  </si>
  <si>
    <t>ªÁ¸ÀÛªÀ zÀgÀ</t>
  </si>
  <si>
    <t>©qÀÄUÀqÉ ªÀiÁqÀ¯ÁzÀ ªÉÆvÀÛ</t>
  </si>
  <si>
    <t>¨sËwPÀ ¸ÁzsÀ£É</t>
  </si>
  <si>
    <t>DyðPÀ ¸ÁzsÀ£É</t>
  </si>
  <si>
    <t>gÀa¸À¯ÁzÀ ¨ÁåZïUÀ¼ÀÄ</t>
  </si>
  <si>
    <t>ªÀiÁ£ÀÀåvÉ ¥ÀqÉzÀ vÀgÀ¨ÉÃw PÉÃAzÀæUÀ¼ÀÄ</t>
  </si>
  <si>
    <t>¥Àæw vÀgÀ¨ÉÃw PÉÃAzÀæUÀ¼À°è£À ¨ÁåZïUÀ¼ÀÄ</t>
  </si>
  <si>
    <t>AiÉÆÃd£À</t>
  </si>
  <si>
    <t>DPÁAQëAiÀÄ f¯ÉèUÀ¼À PÁAiÀÄðPÀæªÀÄ</t>
  </si>
  <si>
    <t>UÀtÂ ¥Àæ¨sÁ«vÀ  ªÀ®AiÀÄUÀ¼À°è ¸ÀªÀÄUÀæ ¥Àj¸ÀgÀ AiÉÆÃd£É -ªÁtÂdå ªÀÄvÀÄÛ PÉÊUÁjPÉ (UÀtÂ)</t>
  </si>
  <si>
    <t>UÀtÂUÁjPÉ, ªÉÄPÁmÁæ¤Pïì ªÀÄvÀÄÛ UÀtÂUÁjPÉ ¸ÀÄzsÁgÀuÉUÀ¼À°è ²PÀët</t>
  </si>
  <si>
    <t>¤«Äðw PÉÃAzÀæ, dnn¹ ªÀÄvÀÄÛ LnL</t>
  </si>
  <si>
    <t>22 fnn¹UÀ¼À°è</t>
  </si>
  <si>
    <t>ªÀiÁ£ÀÀåvÉ ¥ÀqÉzÀ vÀgÀ¨ÉÃw ¸ÀA¸ÉÜUÀ¼ÀÄ ªÀÄvÀÄÛ vÀgÀ¨ÉÃw PÉÃAzÀæ</t>
  </si>
  <si>
    <t>¹NE PÉÆÃ¸ïð fnl¹</t>
  </si>
  <si>
    <t>6  fnl¹UÀ¼À°è</t>
  </si>
  <si>
    <r>
      <t xml:space="preserve">5 </t>
    </r>
    <r>
      <rPr>
        <b/>
        <sz val="11"/>
        <color theme="1"/>
        <rFont val="Nudi 01 e"/>
      </rPr>
      <t>PÉfnnLUÀ¼À°è</t>
    </r>
  </si>
  <si>
    <t>¸ÁªÀiÁ£Àå PÉJ¸ïr¹ / PÉ«nJ¸ïr¹ vÀgÀ¨ÉÃw</t>
  </si>
  <si>
    <t>PÉJ¸ïr¹ / PÉ«nJ¸ïr¹</t>
  </si>
  <si>
    <t>¸ÁªÀiÁ£Àå ¹JAPÉPÉªÉÊ</t>
  </si>
  <si>
    <t>5 PÉfnnLUÀ¼À°è</t>
  </si>
  <si>
    <t>AiÉÆÃd£É/ ¥ÁæeÉPïÖ</t>
  </si>
  <si>
    <t>LnL</t>
  </si>
  <si>
    <t>14 LnLUÀ¼À°è</t>
  </si>
  <si>
    <t>f¯ÁèªÁgÀÄ QæAiÀiÁ AiÉÆÃd£É</t>
  </si>
  <si>
    <t>¹JAPÉPÉªÉÊ- f¯Áè PË±À®å «ÄµÀ£ï</t>
  </si>
  <si>
    <t>f¯ÉèUÀ¼À°è ªÀiÁ£ÀåvÉ ¥ÀqÉzÀ vÀgÀ¨ÉÃw ¸ÀA¸ÉÜUÀ¼ÀÄ</t>
  </si>
  <si>
    <t>f¯ÁèªÁgÀÄ C£ÀÄµÁ×£À AiÉÆÃd£É</t>
  </si>
  <si>
    <t>¹JAPÉPÉªÉÊ- PË±À®å «ÄµÀ£ï</t>
  </si>
  <si>
    <t>75 ªÀiÁ£ÀåvÉ ¥ÀqÉzÀ vÀgÀ¨ÉÃw ¸ÀA¸ÉÜUÀ¼ÀÄ</t>
  </si>
  <si>
    <t xml:space="preserve">¹JAPÉPÉªÉÊ «±ÉÃµÀ - PË±À®å gÀxÀ </t>
  </si>
  <si>
    <t xml:space="preserve">¹JAPÉPÉªÉÊ «±ÉÃµÀ - PË±À¯ï dªÁ£ï </t>
  </si>
  <si>
    <t>UÀÈºÀ</t>
  </si>
  <si>
    <t>¹JAPÉPÉªÉÊ «±ÉÃµÀ- PË±À¯ï PÁgÁUÀÈºÀ</t>
  </si>
  <si>
    <t>¹JAPÉPÉªÉÊ «±ÉÃµÀ - «±ÉÃµÀZÉÃvÀ£ÀÀ ªÀÄPÀÌ¼À PË±À®å</t>
  </si>
  <si>
    <t>04 f¯ÉèUÀ¼ÀÄ</t>
  </si>
  <si>
    <t>21 ¤«ÄðvÀ PÉÃAzÀæUÀ¼ÀÄ ªÀÄvÀÄÛ PË±À®å ±Á¯ÉUÀ¼À°è</t>
  </si>
  <si>
    <t>12 f¯ÉèUÀ¼À°è ªÀiÁ£ÀåvÉ ¥ÀqÉzÀ vÀgÀ¨ÉÃw ¸ÀA¸ÉÜUÀ½AzÀ</t>
  </si>
  <si>
    <t>qÉÃ-£À¯ïä - EJ¸ïn ªÀÄvÀÄÛ ¦</t>
  </si>
  <si>
    <t>qÉÃ-£À¯ïä - ¹© ªÀÄvÀÄÛ n</t>
  </si>
  <si>
    <t xml:space="preserve">£À¯ïä </t>
  </si>
  <si>
    <t>qÉÃ-£À¯ïä - J¸ïAiÀÄÄJ¸ï«</t>
  </si>
  <si>
    <t>¹qÁPï-¢±Á</t>
  </si>
  <si>
    <t>Dgïf¹ªÉÊ- UÁæ«ÄÃt GzÀåªÀÄ²Ã®vÉ vÀgÀ¨ÉÃw</t>
  </si>
  <si>
    <t>J¯Áè f¯ÉèUÀ¼À°è ªÀiÁ£ÀåvÉ ¥ÀqÉzÀ vÀgÀ¨ÉÃw ¸ÀA¸ÉÜUÀ¼ÀÄ</t>
  </si>
  <si>
    <t>Dgïf¹ªÉÊ- £ÀUÀgÀ
GzÀåªÀÄ²Ã®vÉ vÀgÀ¨ÉÃw</t>
  </si>
  <si>
    <r>
      <rPr>
        <sz val="16"/>
        <color theme="1"/>
        <rFont val="Nudi 01 e"/>
      </rPr>
      <t>*</t>
    </r>
    <r>
      <rPr>
        <b/>
        <sz val="16"/>
        <color theme="1"/>
        <rFont val="Nudi 01 e"/>
      </rPr>
      <t xml:space="preserve"> PË±À®å C©üªÀÈ¢Þ GzÀåªÀÄ²Ã®vÉ ªÀÄvÀÄÛ fÃªÀ£ÉÆÃ¥ÁAiÀÄ E¯ÁSÉ (PËGfÃE)</t>
    </r>
  </si>
  <si>
    <t>E¯ÁSÉ/ KeÉ¤ìAiÀÄ ºÉ¸ÀgÀÄ:</t>
  </si>
  <si>
    <t>____  ªÀiÁºÉAiÀÄ CAvÀåzÀªÀÀgÉV£À ¥ÀæUÀw ªÀgÀ¢</t>
  </si>
  <si>
    <t>AiÉÆÃd£É/ ¥ÁæeÉPïÖ ºÉ¸ÀgÀÄ</t>
  </si>
  <si>
    <t xml:space="preserve">ªÁ¶ðPÀ </t>
  </si>
  <si>
    <t xml:space="preserve">ªÀiÁºÉAiÀÄ </t>
  </si>
  <si>
    <t>___ ªÀiÁºÉAiÀÄ°è ¸Á¢ü¹zÀ ¥ÀæUÀw</t>
  </si>
  <si>
    <t xml:space="preserve">___ªÀiÁºÉAiÀÄ CAvÀåzÀªÀgÉV£À ¸ÀAavÀ UÀÄj </t>
  </si>
  <si>
    <t>__ªÀiÁºÉAiÀÄ CAvÀåzÀªÀgÉV£À ¸ÀAavÀ ¸ÁzsÀ£É</t>
  </si>
  <si>
    <t>¨ËwPÀ UÀÄj</t>
  </si>
  <si>
    <t>¸ÀA§AzsÀ¥ÀlÖ C¢üPÁjAiÀÄ ¸À» ºÁUÀÆ ¥ÀzÀ£ÁªÀÄ</t>
  </si>
  <si>
    <t xml:space="preserve">2018-19 £ÉÃ ¸Á°£À°è 2.5 ®PÀë d£ÀjUÉ C£ÀÄµÁ×£À AiÉÆÃd£É ªÀÄvÀÄ ¥Àj²Ã®£Á £ÀªÀÄÆ£É -   </t>
  </si>
  <si>
    <t>C£ÀÄ§AzsÀ-3</t>
  </si>
  <si>
    <t>(gÀÆ. ®PÀëUÀ¼À°è)</t>
  </si>
  <si>
    <t xml:space="preserve">                    PË±À®å QæAiÀiÁ AiÉÆÃd£É 2018-19 C£ÀÄµÁ×£Á¢üPÁjUÀ¼ÀÄ ¥ÀæUÀw ªÀgÀ¢ £ÀªÀÄÆ£É     (gÀÆ.®PÀëUÀ¼À°)è                  </t>
  </si>
  <si>
    <t>C£ÀÄ§AzsÀ-4</t>
  </si>
  <si>
    <t>Bagalkot</t>
  </si>
  <si>
    <t>No. of Kaushalkar Candidates tele-counselled by Mind Tree as per Sectors opted by the Aspirants                                                       Annexure-2</t>
  </si>
  <si>
    <t>Bangalore Rural</t>
  </si>
  <si>
    <t>Bangalore Urban</t>
  </si>
  <si>
    <t>Belgaum</t>
  </si>
  <si>
    <t>Bellary</t>
  </si>
  <si>
    <t>Bidar</t>
  </si>
  <si>
    <t>Bijapur</t>
  </si>
  <si>
    <t>Chamarajanagar</t>
  </si>
  <si>
    <t>Chickmagalur</t>
  </si>
  <si>
    <t>Chikballapur</t>
  </si>
  <si>
    <t>Chitradurga</t>
  </si>
  <si>
    <t>Dakshina Kannada</t>
  </si>
  <si>
    <t>Davangere</t>
  </si>
  <si>
    <t>Dharwad</t>
  </si>
  <si>
    <t>Gadag</t>
  </si>
  <si>
    <t>Gulbarga</t>
  </si>
  <si>
    <t>Hassan</t>
  </si>
  <si>
    <t>Haveri</t>
  </si>
  <si>
    <t>Kodagu</t>
  </si>
  <si>
    <t>Kolar</t>
  </si>
  <si>
    <t>Koppal</t>
  </si>
  <si>
    <t>Mandya</t>
  </si>
  <si>
    <t>Mysore</t>
  </si>
  <si>
    <t>Raichur</t>
  </si>
  <si>
    <t>Ramnagara</t>
  </si>
  <si>
    <t>Shimoga</t>
  </si>
  <si>
    <t>Tumkur</t>
  </si>
  <si>
    <t>Udupi</t>
  </si>
  <si>
    <t>Uttara Kannada (Karwar)</t>
  </si>
  <si>
    <t>Yadgir</t>
  </si>
  <si>
    <t>(blank)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</si>
</sst>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Nudi 01 e"/>
    </font>
    <font>
      <b/>
      <sz val="24"/>
      <color theme="1"/>
      <name val="Nudi 01 e"/>
    </font>
    <font>
      <b/>
      <i/>
      <sz val="11"/>
      <color theme="1"/>
      <name val="Nudi 01 e"/>
    </font>
    <font>
      <b/>
      <sz val="12"/>
      <color theme="1"/>
      <name val="Nudi 01 e"/>
    </font>
    <font>
      <b/>
      <sz val="11"/>
      <color theme="1"/>
      <name val="Nudi 01 e"/>
    </font>
    <font>
      <sz val="11"/>
      <color theme="1"/>
      <name val="Nudi 01 e"/>
    </font>
    <font>
      <b/>
      <i/>
      <sz val="11"/>
      <color theme="1"/>
      <name val="Calibri"/>
      <family val="2"/>
      <scheme val="minor"/>
    </font>
    <font>
      <b/>
      <sz val="18"/>
      <color theme="1"/>
      <name val="Nudi 01 e"/>
    </font>
    <font>
      <sz val="18"/>
      <color theme="1"/>
      <name val="Nudi 01 e"/>
    </font>
    <font>
      <b/>
      <sz val="14"/>
      <color theme="1"/>
      <name val="Nudi 01 e"/>
    </font>
    <font>
      <b/>
      <sz val="16"/>
      <color theme="1"/>
      <name val="Nudi 01 e"/>
    </font>
    <font>
      <sz val="16"/>
      <color theme="1"/>
      <name val="Nudi 01 e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0" fillId="0" borderId="0" xfId="0" applyFont="1"/>
    <xf numFmtId="0" fontId="0" fillId="0" borderId="0" xfId="0" applyAlignment="1">
      <alignment wrapText="1"/>
    </xf>
    <xf numFmtId="0" fontId="11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" xfId="0" applyFont="1" applyBorder="1"/>
    <xf numFmtId="0" fontId="9" fillId="0" borderId="1" xfId="0" applyFont="1" applyBorder="1" applyAlignment="1">
      <alignment horizontal="left" vertical="top"/>
    </xf>
    <xf numFmtId="0" fontId="9" fillId="0" borderId="1" xfId="0" applyFont="1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7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5"/>
  <sheetViews>
    <sheetView workbookViewId="0">
      <selection activeCell="D7" sqref="D7:D9"/>
    </sheetView>
  </sheetViews>
  <sheetFormatPr defaultRowHeight="15"/>
  <cols>
    <col min="1" max="1" width="16.28515625" bestFit="1" customWidth="1"/>
    <col min="2" max="2" width="29.85546875" customWidth="1"/>
    <col min="3" max="3" width="12" customWidth="1"/>
    <col min="4" max="4" width="21.28515625" customWidth="1"/>
    <col min="5" max="5" width="18.42578125" customWidth="1"/>
  </cols>
  <sheetData>
    <row r="1" spans="1:21" ht="37.5">
      <c r="A1" s="74" t="s">
        <v>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P1" s="6" t="s">
        <v>31</v>
      </c>
    </row>
    <row r="2" spans="1:21" ht="18.75">
      <c r="A2" s="61" t="s">
        <v>32</v>
      </c>
      <c r="B2" s="61" t="s">
        <v>33</v>
      </c>
      <c r="C2" s="61" t="s">
        <v>34</v>
      </c>
      <c r="D2" s="61" t="s">
        <v>35</v>
      </c>
      <c r="E2" s="75" t="s">
        <v>36</v>
      </c>
      <c r="F2" s="61" t="s">
        <v>37</v>
      </c>
      <c r="G2" s="61" t="s">
        <v>38</v>
      </c>
      <c r="H2" s="61" t="s">
        <v>39</v>
      </c>
      <c r="I2" s="77" t="s">
        <v>40</v>
      </c>
      <c r="J2" s="77"/>
      <c r="K2" s="71" t="s">
        <v>41</v>
      </c>
      <c r="L2" s="72"/>
      <c r="M2" s="71" t="s">
        <v>42</v>
      </c>
      <c r="N2" s="72"/>
      <c r="O2" s="71" t="s">
        <v>43</v>
      </c>
      <c r="P2" s="72"/>
      <c r="Q2" s="71" t="s">
        <v>44</v>
      </c>
      <c r="R2" s="72"/>
      <c r="S2" s="73" t="s">
        <v>45</v>
      </c>
      <c r="T2" s="73"/>
      <c r="U2" s="73"/>
    </row>
    <row r="3" spans="1:21" ht="75">
      <c r="A3" s="62"/>
      <c r="B3" s="62"/>
      <c r="C3" s="62"/>
      <c r="D3" s="62"/>
      <c r="E3" s="76"/>
      <c r="F3" s="62"/>
      <c r="G3" s="62"/>
      <c r="H3" s="62"/>
      <c r="I3" s="7" t="s">
        <v>46</v>
      </c>
      <c r="J3" s="7" t="s">
        <v>47</v>
      </c>
      <c r="K3" s="7" t="s">
        <v>46</v>
      </c>
      <c r="L3" s="7" t="s">
        <v>47</v>
      </c>
      <c r="M3" s="7" t="s">
        <v>46</v>
      </c>
      <c r="N3" s="7" t="s">
        <v>47</v>
      </c>
      <c r="O3" s="7" t="s">
        <v>46</v>
      </c>
      <c r="P3" s="7" t="s">
        <v>47</v>
      </c>
      <c r="Q3" s="7" t="s">
        <v>46</v>
      </c>
      <c r="R3" s="7" t="s">
        <v>47</v>
      </c>
      <c r="S3" s="8" t="s">
        <v>48</v>
      </c>
      <c r="T3" s="8" t="s">
        <v>49</v>
      </c>
      <c r="U3" s="7" t="s">
        <v>50</v>
      </c>
    </row>
    <row r="4" spans="1:21" ht="18.75">
      <c r="A4" s="9">
        <v>1</v>
      </c>
      <c r="B4" s="10" t="s">
        <v>51</v>
      </c>
      <c r="C4" s="11" t="s">
        <v>52</v>
      </c>
      <c r="D4" s="11" t="s">
        <v>53</v>
      </c>
      <c r="E4" s="11" t="s">
        <v>54</v>
      </c>
      <c r="F4" s="9">
        <v>40000</v>
      </c>
      <c r="G4" s="9">
        <v>14100</v>
      </c>
      <c r="H4" s="12">
        <v>6377.43</v>
      </c>
      <c r="I4" s="9"/>
      <c r="J4" s="12"/>
      <c r="K4" s="9">
        <v>7000</v>
      </c>
      <c r="L4" s="9">
        <v>987</v>
      </c>
      <c r="M4" s="9">
        <v>7000</v>
      </c>
      <c r="N4" s="9">
        <v>987</v>
      </c>
      <c r="O4" s="9">
        <v>7000</v>
      </c>
      <c r="P4" s="9">
        <v>987</v>
      </c>
      <c r="Q4" s="9">
        <f>F4-(I4+K4+M4+O4)</f>
        <v>19000</v>
      </c>
      <c r="R4" s="9">
        <f>Q4*G4/100000</f>
        <v>2679</v>
      </c>
      <c r="S4" s="13">
        <v>1335</v>
      </c>
      <c r="T4" s="9">
        <v>40</v>
      </c>
      <c r="U4" s="12">
        <v>33</v>
      </c>
    </row>
    <row r="5" spans="1:21" ht="18">
      <c r="A5" s="59">
        <v>2</v>
      </c>
      <c r="B5" s="61" t="s">
        <v>55</v>
      </c>
      <c r="C5" s="63" t="s">
        <v>56</v>
      </c>
      <c r="D5" s="61" t="s">
        <v>57</v>
      </c>
      <c r="E5" s="11" t="s">
        <v>58</v>
      </c>
      <c r="F5" s="9">
        <v>4000</v>
      </c>
      <c r="G5" s="9">
        <v>14100</v>
      </c>
      <c r="H5" s="12">
        <f t="shared" ref="H5:H50" si="0">G5*F5/100000</f>
        <v>564</v>
      </c>
      <c r="I5" s="9"/>
      <c r="J5" s="9"/>
      <c r="K5" s="9">
        <f>F5/4</f>
        <v>1000</v>
      </c>
      <c r="L5" s="9">
        <f>K5*G5/100000</f>
        <v>141</v>
      </c>
      <c r="M5" s="9">
        <v>1000</v>
      </c>
      <c r="N5" s="9">
        <v>141</v>
      </c>
      <c r="O5" s="9">
        <v>1000</v>
      </c>
      <c r="P5" s="9">
        <v>141</v>
      </c>
      <c r="Q5" s="9">
        <v>1000</v>
      </c>
      <c r="R5" s="9">
        <v>141</v>
      </c>
      <c r="S5" s="13">
        <v>134</v>
      </c>
      <c r="T5" s="9">
        <v>8</v>
      </c>
      <c r="U5" s="12">
        <v>17</v>
      </c>
    </row>
    <row r="6" spans="1:21" ht="18">
      <c r="A6" s="60"/>
      <c r="B6" s="62"/>
      <c r="C6" s="64"/>
      <c r="D6" s="62"/>
      <c r="E6" s="11" t="s">
        <v>59</v>
      </c>
      <c r="F6" s="9">
        <v>2000</v>
      </c>
      <c r="G6" s="9">
        <v>14100</v>
      </c>
      <c r="H6" s="12">
        <f t="shared" si="0"/>
        <v>282</v>
      </c>
      <c r="I6" s="9"/>
      <c r="J6" s="9"/>
      <c r="K6" s="9">
        <f>F6/4</f>
        <v>500</v>
      </c>
      <c r="L6" s="9">
        <f>K6*G6/100000</f>
        <v>70.5</v>
      </c>
      <c r="M6" s="9">
        <v>500</v>
      </c>
      <c r="N6" s="9">
        <v>70.5</v>
      </c>
      <c r="O6" s="9">
        <v>500</v>
      </c>
      <c r="P6" s="9">
        <v>70.5</v>
      </c>
      <c r="Q6" s="9">
        <v>500</v>
      </c>
      <c r="R6" s="9">
        <v>70.5</v>
      </c>
      <c r="S6" s="13">
        <v>68</v>
      </c>
      <c r="T6" s="13">
        <v>4</v>
      </c>
      <c r="U6" s="12">
        <f t="shared" ref="U6:U57" si="1">S6/T6</f>
        <v>17</v>
      </c>
    </row>
    <row r="7" spans="1:21" ht="54">
      <c r="A7" s="59">
        <v>3</v>
      </c>
      <c r="B7" s="61" t="s">
        <v>60</v>
      </c>
      <c r="C7" s="63" t="s">
        <v>61</v>
      </c>
      <c r="D7" s="70" t="s">
        <v>62</v>
      </c>
      <c r="E7" s="11" t="s">
        <v>63</v>
      </c>
      <c r="F7" s="9">
        <v>2820</v>
      </c>
      <c r="G7" s="9">
        <v>30500</v>
      </c>
      <c r="H7" s="12">
        <f t="shared" si="0"/>
        <v>860.1</v>
      </c>
      <c r="I7" s="9"/>
      <c r="J7" s="9"/>
      <c r="K7" s="9"/>
      <c r="L7" s="9"/>
      <c r="M7" s="9">
        <f>F7/3</f>
        <v>940</v>
      </c>
      <c r="N7" s="9">
        <f>M7*G7/100000</f>
        <v>286.7</v>
      </c>
      <c r="O7" s="9">
        <v>940</v>
      </c>
      <c r="P7" s="9">
        <v>286.7</v>
      </c>
      <c r="Q7" s="9">
        <v>940</v>
      </c>
      <c r="R7" s="9">
        <v>286.7</v>
      </c>
      <c r="S7" s="13">
        <f t="shared" ref="S7:S55" si="2">F7/30</f>
        <v>94</v>
      </c>
      <c r="T7" s="13">
        <v>10</v>
      </c>
      <c r="U7" s="12">
        <v>10</v>
      </c>
    </row>
    <row r="8" spans="1:21" ht="54">
      <c r="A8" s="65"/>
      <c r="B8" s="66"/>
      <c r="C8" s="69"/>
      <c r="D8" s="66"/>
      <c r="E8" s="11" t="s">
        <v>64</v>
      </c>
      <c r="F8" s="9">
        <v>1860</v>
      </c>
      <c r="G8" s="9">
        <v>30500</v>
      </c>
      <c r="H8" s="12">
        <f t="shared" si="0"/>
        <v>567.29999999999995</v>
      </c>
      <c r="I8" s="9"/>
      <c r="J8" s="9"/>
      <c r="K8" s="9"/>
      <c r="L8" s="9"/>
      <c r="M8" s="9">
        <f t="shared" ref="M8:M9" si="3">F8/3</f>
        <v>620</v>
      </c>
      <c r="N8" s="9">
        <f>M8*G8/100000</f>
        <v>189.1</v>
      </c>
      <c r="O8" s="9">
        <v>620</v>
      </c>
      <c r="P8" s="9">
        <v>189.1</v>
      </c>
      <c r="Q8" s="9">
        <v>620</v>
      </c>
      <c r="R8" s="9">
        <v>189.1</v>
      </c>
      <c r="S8" s="13">
        <f t="shared" si="2"/>
        <v>62</v>
      </c>
      <c r="T8" s="13">
        <v>8</v>
      </c>
      <c r="U8" s="12">
        <v>8</v>
      </c>
    </row>
    <row r="9" spans="1:21" ht="54">
      <c r="A9" s="60"/>
      <c r="B9" s="62"/>
      <c r="C9" s="64"/>
      <c r="D9" s="62"/>
      <c r="E9" s="11" t="s">
        <v>65</v>
      </c>
      <c r="F9" s="9">
        <v>960</v>
      </c>
      <c r="G9" s="9">
        <v>30500</v>
      </c>
      <c r="H9" s="12">
        <f t="shared" si="0"/>
        <v>292.8</v>
      </c>
      <c r="I9" s="9"/>
      <c r="J9" s="9"/>
      <c r="K9" s="9"/>
      <c r="L9" s="9"/>
      <c r="M9" s="9">
        <f t="shared" si="3"/>
        <v>320</v>
      </c>
      <c r="N9" s="9">
        <f>M9*G9/100000</f>
        <v>97.6</v>
      </c>
      <c r="O9" s="9">
        <v>320</v>
      </c>
      <c r="P9" s="9">
        <v>97.6</v>
      </c>
      <c r="Q9" s="9">
        <v>320</v>
      </c>
      <c r="R9" s="9">
        <v>97.6</v>
      </c>
      <c r="S9" s="13">
        <f t="shared" si="2"/>
        <v>32</v>
      </c>
      <c r="T9" s="13">
        <v>3</v>
      </c>
      <c r="U9" s="12">
        <v>11</v>
      </c>
    </row>
    <row r="10" spans="1:21" ht="54">
      <c r="A10" s="59">
        <v>4</v>
      </c>
      <c r="B10" s="61" t="s">
        <v>51</v>
      </c>
      <c r="C10" s="11" t="s">
        <v>66</v>
      </c>
      <c r="D10" s="11" t="s">
        <v>67</v>
      </c>
      <c r="E10" s="11"/>
      <c r="F10" s="9">
        <v>4000</v>
      </c>
      <c r="G10" s="9">
        <v>9000</v>
      </c>
      <c r="H10" s="12">
        <f t="shared" si="0"/>
        <v>360</v>
      </c>
      <c r="I10" s="9"/>
      <c r="J10" s="9"/>
      <c r="K10" s="9"/>
      <c r="L10" s="9"/>
      <c r="M10" s="9">
        <v>500</v>
      </c>
      <c r="N10" s="9">
        <f>M10*G10/100000</f>
        <v>45</v>
      </c>
      <c r="O10" s="9">
        <v>1000</v>
      </c>
      <c r="P10" s="9">
        <f>O10*G10/100000</f>
        <v>90</v>
      </c>
      <c r="Q10" s="9">
        <v>2500</v>
      </c>
      <c r="R10" s="9">
        <f>Q10*G10/100000</f>
        <v>225</v>
      </c>
      <c r="S10" s="13">
        <v>134</v>
      </c>
      <c r="T10" s="13">
        <v>22</v>
      </c>
      <c r="U10" s="12">
        <v>6</v>
      </c>
    </row>
    <row r="11" spans="1:21" ht="54">
      <c r="A11" s="60"/>
      <c r="B11" s="62"/>
      <c r="C11" s="11" t="s">
        <v>68</v>
      </c>
      <c r="D11" s="11" t="s">
        <v>69</v>
      </c>
      <c r="E11" s="11"/>
      <c r="F11" s="9">
        <v>1000</v>
      </c>
      <c r="G11" s="9">
        <v>12000</v>
      </c>
      <c r="H11" s="12">
        <f t="shared" si="0"/>
        <v>120</v>
      </c>
      <c r="I11" s="9"/>
      <c r="J11" s="9"/>
      <c r="K11" s="9"/>
      <c r="L11" s="9"/>
      <c r="M11" s="9"/>
      <c r="N11" s="9"/>
      <c r="O11" s="9">
        <f t="shared" ref="O11" si="4">F11/2</f>
        <v>500</v>
      </c>
      <c r="P11" s="9">
        <f>O11*G11/100000</f>
        <v>60</v>
      </c>
      <c r="Q11" s="9">
        <v>500</v>
      </c>
      <c r="R11" s="9">
        <v>60</v>
      </c>
      <c r="S11" s="13">
        <v>34</v>
      </c>
      <c r="T11" s="13">
        <v>6</v>
      </c>
      <c r="U11" s="12">
        <v>6</v>
      </c>
    </row>
    <row r="12" spans="1:21" ht="54">
      <c r="A12" s="14">
        <v>5</v>
      </c>
      <c r="B12" s="10" t="s">
        <v>51</v>
      </c>
      <c r="C12" s="11" t="s">
        <v>70</v>
      </c>
      <c r="D12" s="11" t="s">
        <v>71</v>
      </c>
      <c r="E12" s="11"/>
      <c r="F12" s="9">
        <v>5500</v>
      </c>
      <c r="G12" s="9">
        <v>9000</v>
      </c>
      <c r="H12" s="12">
        <f t="shared" si="0"/>
        <v>495</v>
      </c>
      <c r="I12" s="9">
        <f>F12/5</f>
        <v>1100</v>
      </c>
      <c r="J12" s="9">
        <f>I12*G12/100000</f>
        <v>99</v>
      </c>
      <c r="K12" s="9">
        <v>1100</v>
      </c>
      <c r="L12" s="9">
        <v>99</v>
      </c>
      <c r="M12" s="9">
        <v>1100</v>
      </c>
      <c r="N12" s="9">
        <v>99</v>
      </c>
      <c r="O12" s="9">
        <v>1100</v>
      </c>
      <c r="P12" s="9">
        <v>99</v>
      </c>
      <c r="Q12" s="9">
        <v>1100</v>
      </c>
      <c r="R12" s="9">
        <v>99</v>
      </c>
      <c r="S12" s="13">
        <v>184</v>
      </c>
      <c r="T12" s="13">
        <v>5</v>
      </c>
      <c r="U12" s="12">
        <v>37</v>
      </c>
    </row>
    <row r="13" spans="1:21" ht="54">
      <c r="A13" s="14">
        <v>6</v>
      </c>
      <c r="B13" s="10" t="s">
        <v>51</v>
      </c>
      <c r="C13" s="11" t="s">
        <v>72</v>
      </c>
      <c r="D13" s="11" t="s">
        <v>73</v>
      </c>
      <c r="E13" s="11" t="s">
        <v>74</v>
      </c>
      <c r="F13" s="9">
        <v>10000</v>
      </c>
      <c r="G13" s="9">
        <v>10000</v>
      </c>
      <c r="H13" s="12">
        <f>G13*F13/100000</f>
        <v>1000</v>
      </c>
      <c r="I13" s="9"/>
      <c r="J13" s="9"/>
      <c r="K13" s="9">
        <f>F13/4</f>
        <v>2500</v>
      </c>
      <c r="L13" s="9">
        <f>K13*G13/100000</f>
        <v>250</v>
      </c>
      <c r="M13" s="9">
        <v>2500</v>
      </c>
      <c r="N13" s="9">
        <v>250</v>
      </c>
      <c r="O13" s="9">
        <v>2500</v>
      </c>
      <c r="P13" s="9">
        <v>250</v>
      </c>
      <c r="Q13" s="9">
        <v>2500</v>
      </c>
      <c r="R13" s="9">
        <v>250</v>
      </c>
      <c r="S13" s="13">
        <v>334</v>
      </c>
      <c r="T13" s="13">
        <v>24</v>
      </c>
      <c r="U13" s="12">
        <v>14</v>
      </c>
    </row>
    <row r="14" spans="1:21" ht="72">
      <c r="A14" s="59">
        <v>7</v>
      </c>
      <c r="B14" s="67" t="s">
        <v>51</v>
      </c>
      <c r="C14" s="68" t="s">
        <v>75</v>
      </c>
      <c r="D14" s="11" t="s">
        <v>76</v>
      </c>
      <c r="E14" s="11" t="s">
        <v>77</v>
      </c>
      <c r="F14" s="9">
        <f>14*3*30</f>
        <v>1260</v>
      </c>
      <c r="G14" s="9">
        <v>10000</v>
      </c>
      <c r="H14" s="12">
        <f t="shared" si="0"/>
        <v>126</v>
      </c>
      <c r="I14" s="9"/>
      <c r="J14" s="9"/>
      <c r="K14" s="9">
        <f>F14/4</f>
        <v>315</v>
      </c>
      <c r="L14" s="9">
        <f>K14*G14/100000</f>
        <v>31.5</v>
      </c>
      <c r="M14" s="9">
        <v>315</v>
      </c>
      <c r="N14" s="9">
        <v>31.5</v>
      </c>
      <c r="O14" s="9">
        <v>315</v>
      </c>
      <c r="P14" s="9">
        <v>31.5</v>
      </c>
      <c r="Q14" s="9">
        <v>315</v>
      </c>
      <c r="R14" s="9">
        <v>31.5</v>
      </c>
      <c r="S14" s="13">
        <f t="shared" si="2"/>
        <v>42</v>
      </c>
      <c r="T14" s="13">
        <v>14</v>
      </c>
      <c r="U14" s="12">
        <f t="shared" si="1"/>
        <v>3</v>
      </c>
    </row>
    <row r="15" spans="1:21" ht="18">
      <c r="A15" s="65"/>
      <c r="B15" s="67"/>
      <c r="C15" s="68"/>
      <c r="D15" s="11" t="s">
        <v>78</v>
      </c>
      <c r="E15" s="11" t="s">
        <v>79</v>
      </c>
      <c r="F15" s="9">
        <f>5*4*30</f>
        <v>600</v>
      </c>
      <c r="G15" s="9">
        <v>10000</v>
      </c>
      <c r="H15" s="12">
        <f t="shared" si="0"/>
        <v>60</v>
      </c>
      <c r="I15" s="9"/>
      <c r="J15" s="9"/>
      <c r="K15" s="9">
        <f>F15/4</f>
        <v>150</v>
      </c>
      <c r="L15" s="9">
        <f>K15*G15/100000</f>
        <v>15</v>
      </c>
      <c r="M15" s="9">
        <v>150</v>
      </c>
      <c r="N15" s="9">
        <v>15</v>
      </c>
      <c r="O15" s="9">
        <v>150</v>
      </c>
      <c r="P15" s="9">
        <v>15</v>
      </c>
      <c r="Q15" s="9">
        <v>150</v>
      </c>
      <c r="R15" s="9">
        <v>15</v>
      </c>
      <c r="S15" s="13">
        <f t="shared" si="2"/>
        <v>20</v>
      </c>
      <c r="T15" s="13">
        <v>5</v>
      </c>
      <c r="U15" s="12">
        <f t="shared" si="1"/>
        <v>4</v>
      </c>
    </row>
    <row r="16" spans="1:21" ht="18">
      <c r="A16" s="65"/>
      <c r="B16" s="67"/>
      <c r="C16" s="68"/>
      <c r="D16" s="11" t="s">
        <v>80</v>
      </c>
      <c r="E16" s="11" t="s">
        <v>81</v>
      </c>
      <c r="F16" s="9">
        <f>14*2*30</f>
        <v>840</v>
      </c>
      <c r="G16" s="9">
        <v>10000</v>
      </c>
      <c r="H16" s="12">
        <f t="shared" si="0"/>
        <v>84</v>
      </c>
      <c r="I16" s="9"/>
      <c r="J16" s="9"/>
      <c r="K16" s="9">
        <f>F16/4</f>
        <v>210</v>
      </c>
      <c r="L16" s="9">
        <f>K16*G16/100000</f>
        <v>21</v>
      </c>
      <c r="M16" s="9">
        <v>210</v>
      </c>
      <c r="N16" s="9">
        <v>21</v>
      </c>
      <c r="O16" s="9">
        <v>210</v>
      </c>
      <c r="P16" s="9">
        <v>21</v>
      </c>
      <c r="Q16" s="9">
        <v>210</v>
      </c>
      <c r="R16" s="9">
        <v>21</v>
      </c>
      <c r="S16" s="13">
        <f t="shared" si="2"/>
        <v>28</v>
      </c>
      <c r="T16" s="13">
        <v>14</v>
      </c>
      <c r="U16" s="12">
        <f t="shared" si="1"/>
        <v>2</v>
      </c>
    </row>
    <row r="17" spans="1:21" ht="18">
      <c r="A17" s="65"/>
      <c r="B17" s="67"/>
      <c r="C17" s="68"/>
      <c r="D17" s="63" t="s">
        <v>82</v>
      </c>
      <c r="E17" s="11" t="s">
        <v>83</v>
      </c>
      <c r="F17" s="9">
        <f>30*6*2</f>
        <v>360</v>
      </c>
      <c r="G17" s="9">
        <v>14000</v>
      </c>
      <c r="H17" s="12">
        <f>G17*F17/100000</f>
        <v>50.4</v>
      </c>
      <c r="I17" s="9"/>
      <c r="J17" s="9"/>
      <c r="K17" s="9">
        <f>F17/4</f>
        <v>90</v>
      </c>
      <c r="L17" s="9">
        <f t="shared" ref="L17:L43" si="5">K17*G17/100000</f>
        <v>12.6</v>
      </c>
      <c r="M17" s="9">
        <v>90</v>
      </c>
      <c r="N17" s="9">
        <v>12.6</v>
      </c>
      <c r="O17" s="9">
        <v>90</v>
      </c>
      <c r="P17" s="9">
        <v>12.6</v>
      </c>
      <c r="Q17" s="9">
        <v>90</v>
      </c>
      <c r="R17" s="9">
        <v>12.6</v>
      </c>
      <c r="S17" s="13">
        <f t="shared" si="2"/>
        <v>12</v>
      </c>
      <c r="T17" s="13">
        <v>2</v>
      </c>
      <c r="U17" s="12">
        <f t="shared" si="1"/>
        <v>6</v>
      </c>
    </row>
    <row r="18" spans="1:21" ht="18">
      <c r="A18" s="65"/>
      <c r="B18" s="67"/>
      <c r="C18" s="68"/>
      <c r="D18" s="69"/>
      <c r="E18" s="11" t="s">
        <v>84</v>
      </c>
      <c r="F18" s="9">
        <f>10*2*30</f>
        <v>600</v>
      </c>
      <c r="G18" s="9">
        <v>14000</v>
      </c>
      <c r="H18" s="12">
        <f t="shared" ref="H18:H42" si="6">G18*F18/100000</f>
        <v>84</v>
      </c>
      <c r="I18" s="9"/>
      <c r="J18" s="9"/>
      <c r="K18" s="9">
        <f t="shared" ref="K18:K43" si="7">F18/4</f>
        <v>150</v>
      </c>
      <c r="L18" s="9">
        <f t="shared" si="5"/>
        <v>21</v>
      </c>
      <c r="M18" s="9">
        <v>150</v>
      </c>
      <c r="N18" s="9">
        <v>21</v>
      </c>
      <c r="O18" s="9">
        <v>150</v>
      </c>
      <c r="P18" s="9">
        <v>21</v>
      </c>
      <c r="Q18" s="9">
        <v>150</v>
      </c>
      <c r="R18" s="9">
        <v>21</v>
      </c>
      <c r="S18" s="13">
        <f t="shared" si="2"/>
        <v>20</v>
      </c>
      <c r="T18" s="13">
        <v>4</v>
      </c>
      <c r="U18" s="12">
        <f t="shared" si="1"/>
        <v>5</v>
      </c>
    </row>
    <row r="19" spans="1:21" ht="18">
      <c r="A19" s="65"/>
      <c r="B19" s="67"/>
      <c r="C19" s="68"/>
      <c r="D19" s="69"/>
      <c r="E19" s="11" t="s">
        <v>85</v>
      </c>
      <c r="F19" s="9">
        <f>30*6*2</f>
        <v>360</v>
      </c>
      <c r="G19" s="9">
        <v>14000</v>
      </c>
      <c r="H19" s="12">
        <f t="shared" si="6"/>
        <v>50.4</v>
      </c>
      <c r="I19" s="9"/>
      <c r="J19" s="9"/>
      <c r="K19" s="9">
        <f t="shared" si="7"/>
        <v>90</v>
      </c>
      <c r="L19" s="9">
        <f t="shared" si="5"/>
        <v>12.6</v>
      </c>
      <c r="M19" s="9">
        <v>90</v>
      </c>
      <c r="N19" s="9">
        <v>12.6</v>
      </c>
      <c r="O19" s="9">
        <v>90</v>
      </c>
      <c r="P19" s="9">
        <v>12.6</v>
      </c>
      <c r="Q19" s="9">
        <v>90</v>
      </c>
      <c r="R19" s="9">
        <v>12.6</v>
      </c>
      <c r="S19" s="13">
        <f t="shared" si="2"/>
        <v>12</v>
      </c>
      <c r="T19" s="13">
        <v>2</v>
      </c>
      <c r="U19" s="12">
        <f t="shared" si="1"/>
        <v>6</v>
      </c>
    </row>
    <row r="20" spans="1:21" ht="18">
      <c r="A20" s="65"/>
      <c r="B20" s="67"/>
      <c r="C20" s="68"/>
      <c r="D20" s="69"/>
      <c r="E20" s="11" t="s">
        <v>86</v>
      </c>
      <c r="F20" s="9">
        <f>30*6*2</f>
        <v>360</v>
      </c>
      <c r="G20" s="9">
        <v>14000</v>
      </c>
      <c r="H20" s="12">
        <f t="shared" si="6"/>
        <v>50.4</v>
      </c>
      <c r="I20" s="9"/>
      <c r="J20" s="9"/>
      <c r="K20" s="9">
        <f t="shared" si="7"/>
        <v>90</v>
      </c>
      <c r="L20" s="9">
        <f t="shared" si="5"/>
        <v>12.6</v>
      </c>
      <c r="M20" s="9">
        <v>90</v>
      </c>
      <c r="N20" s="9">
        <v>12.6</v>
      </c>
      <c r="O20" s="9">
        <v>90</v>
      </c>
      <c r="P20" s="9">
        <v>12.6</v>
      </c>
      <c r="Q20" s="9">
        <v>90</v>
      </c>
      <c r="R20" s="9">
        <v>12.6</v>
      </c>
      <c r="S20" s="13">
        <f t="shared" si="2"/>
        <v>12</v>
      </c>
      <c r="T20" s="13">
        <v>2</v>
      </c>
      <c r="U20" s="12">
        <f t="shared" si="1"/>
        <v>6</v>
      </c>
    </row>
    <row r="21" spans="1:21" ht="18">
      <c r="A21" s="65"/>
      <c r="B21" s="67"/>
      <c r="C21" s="68"/>
      <c r="D21" s="69"/>
      <c r="E21" s="11" t="s">
        <v>87</v>
      </c>
      <c r="F21" s="9">
        <f>7*2*30</f>
        <v>420</v>
      </c>
      <c r="G21" s="9">
        <v>14000</v>
      </c>
      <c r="H21" s="12">
        <f t="shared" si="6"/>
        <v>58.8</v>
      </c>
      <c r="I21" s="9"/>
      <c r="J21" s="9"/>
      <c r="K21" s="9">
        <f t="shared" si="7"/>
        <v>105</v>
      </c>
      <c r="L21" s="9">
        <f t="shared" si="5"/>
        <v>14.7</v>
      </c>
      <c r="M21" s="9">
        <v>105</v>
      </c>
      <c r="N21" s="9">
        <v>14.7</v>
      </c>
      <c r="O21" s="9">
        <v>105</v>
      </c>
      <c r="P21" s="9">
        <v>14.7</v>
      </c>
      <c r="Q21" s="9">
        <v>105</v>
      </c>
      <c r="R21" s="9">
        <v>14.7</v>
      </c>
      <c r="S21" s="13">
        <f t="shared" si="2"/>
        <v>14</v>
      </c>
      <c r="T21" s="13">
        <v>2</v>
      </c>
      <c r="U21" s="12">
        <f t="shared" si="1"/>
        <v>7</v>
      </c>
    </row>
    <row r="22" spans="1:21" ht="18">
      <c r="A22" s="65"/>
      <c r="B22" s="67"/>
      <c r="C22" s="68"/>
      <c r="D22" s="69"/>
      <c r="E22" s="11" t="s">
        <v>88</v>
      </c>
      <c r="F22" s="9">
        <f>8*2*30</f>
        <v>480</v>
      </c>
      <c r="G22" s="9">
        <v>14000</v>
      </c>
      <c r="H22" s="12">
        <f t="shared" si="6"/>
        <v>67.2</v>
      </c>
      <c r="I22" s="9"/>
      <c r="J22" s="9"/>
      <c r="K22" s="9">
        <f t="shared" si="7"/>
        <v>120</v>
      </c>
      <c r="L22" s="9">
        <f t="shared" si="5"/>
        <v>16.8</v>
      </c>
      <c r="M22" s="9">
        <v>120</v>
      </c>
      <c r="N22" s="9">
        <v>16.8</v>
      </c>
      <c r="O22" s="9">
        <v>120</v>
      </c>
      <c r="P22" s="9">
        <v>16.8</v>
      </c>
      <c r="Q22" s="9">
        <v>120</v>
      </c>
      <c r="R22" s="9">
        <v>16.8</v>
      </c>
      <c r="S22" s="13">
        <f t="shared" si="2"/>
        <v>16</v>
      </c>
      <c r="T22" s="13">
        <v>2</v>
      </c>
      <c r="U22" s="12">
        <f t="shared" si="1"/>
        <v>8</v>
      </c>
    </row>
    <row r="23" spans="1:21" ht="18">
      <c r="A23" s="65"/>
      <c r="B23" s="67"/>
      <c r="C23" s="68"/>
      <c r="D23" s="69"/>
      <c r="E23" s="11" t="s">
        <v>89</v>
      </c>
      <c r="F23" s="9">
        <f>7*2*30</f>
        <v>420</v>
      </c>
      <c r="G23" s="9">
        <v>14000</v>
      </c>
      <c r="H23" s="12">
        <f t="shared" si="6"/>
        <v>58.8</v>
      </c>
      <c r="I23" s="9"/>
      <c r="J23" s="9"/>
      <c r="K23" s="9">
        <f t="shared" si="7"/>
        <v>105</v>
      </c>
      <c r="L23" s="9">
        <f t="shared" si="5"/>
        <v>14.7</v>
      </c>
      <c r="M23" s="9">
        <v>105</v>
      </c>
      <c r="N23" s="9">
        <v>14.7</v>
      </c>
      <c r="O23" s="9">
        <v>105</v>
      </c>
      <c r="P23" s="9">
        <v>14.7</v>
      </c>
      <c r="Q23" s="9">
        <v>105</v>
      </c>
      <c r="R23" s="9">
        <v>14.7</v>
      </c>
      <c r="S23" s="13">
        <f t="shared" si="2"/>
        <v>14</v>
      </c>
      <c r="T23" s="13">
        <v>2</v>
      </c>
      <c r="U23" s="12">
        <f t="shared" si="1"/>
        <v>7</v>
      </c>
    </row>
    <row r="24" spans="1:21" ht="18">
      <c r="A24" s="65"/>
      <c r="B24" s="67"/>
      <c r="C24" s="68"/>
      <c r="D24" s="69"/>
      <c r="E24" s="11" t="s">
        <v>90</v>
      </c>
      <c r="F24" s="9">
        <f>7*2*30</f>
        <v>420</v>
      </c>
      <c r="G24" s="9">
        <v>14000</v>
      </c>
      <c r="H24" s="12">
        <f t="shared" si="6"/>
        <v>58.8</v>
      </c>
      <c r="I24" s="9"/>
      <c r="J24" s="9"/>
      <c r="K24" s="9">
        <f t="shared" si="7"/>
        <v>105</v>
      </c>
      <c r="L24" s="9">
        <f t="shared" si="5"/>
        <v>14.7</v>
      </c>
      <c r="M24" s="9">
        <v>105</v>
      </c>
      <c r="N24" s="9">
        <v>14.7</v>
      </c>
      <c r="O24" s="9">
        <v>105</v>
      </c>
      <c r="P24" s="9">
        <v>14.7</v>
      </c>
      <c r="Q24" s="9">
        <v>105</v>
      </c>
      <c r="R24" s="9">
        <v>14.7</v>
      </c>
      <c r="S24" s="13">
        <f t="shared" si="2"/>
        <v>14</v>
      </c>
      <c r="T24" s="13">
        <v>2</v>
      </c>
      <c r="U24" s="12">
        <f t="shared" si="1"/>
        <v>7</v>
      </c>
    </row>
    <row r="25" spans="1:21" ht="18">
      <c r="A25" s="65"/>
      <c r="B25" s="67"/>
      <c r="C25" s="68"/>
      <c r="D25" s="69"/>
      <c r="E25" s="11" t="s">
        <v>91</v>
      </c>
      <c r="F25" s="9">
        <f>7*2*30</f>
        <v>420</v>
      </c>
      <c r="G25" s="9">
        <v>14000</v>
      </c>
      <c r="H25" s="12">
        <f t="shared" si="6"/>
        <v>58.8</v>
      </c>
      <c r="I25" s="9"/>
      <c r="J25" s="9"/>
      <c r="K25" s="9">
        <f t="shared" si="7"/>
        <v>105</v>
      </c>
      <c r="L25" s="9">
        <f t="shared" si="5"/>
        <v>14.7</v>
      </c>
      <c r="M25" s="9">
        <v>105</v>
      </c>
      <c r="N25" s="9">
        <v>14.7</v>
      </c>
      <c r="O25" s="9">
        <v>105</v>
      </c>
      <c r="P25" s="9">
        <v>14.7</v>
      </c>
      <c r="Q25" s="9">
        <v>105</v>
      </c>
      <c r="R25" s="9">
        <v>14.7</v>
      </c>
      <c r="S25" s="13">
        <f t="shared" si="2"/>
        <v>14</v>
      </c>
      <c r="T25" s="13">
        <v>2</v>
      </c>
      <c r="U25" s="12">
        <f t="shared" si="1"/>
        <v>7</v>
      </c>
    </row>
    <row r="26" spans="1:21" ht="18">
      <c r="A26" s="65"/>
      <c r="B26" s="67"/>
      <c r="C26" s="68"/>
      <c r="D26" s="69"/>
      <c r="E26" s="11" t="s">
        <v>92</v>
      </c>
      <c r="F26" s="9">
        <f>7*2*30</f>
        <v>420</v>
      </c>
      <c r="G26" s="9">
        <v>14000</v>
      </c>
      <c r="H26" s="12">
        <f t="shared" si="6"/>
        <v>58.8</v>
      </c>
      <c r="I26" s="9"/>
      <c r="J26" s="9"/>
      <c r="K26" s="9">
        <f t="shared" si="7"/>
        <v>105</v>
      </c>
      <c r="L26" s="9">
        <f t="shared" si="5"/>
        <v>14.7</v>
      </c>
      <c r="M26" s="9">
        <v>105</v>
      </c>
      <c r="N26" s="9">
        <v>14.7</v>
      </c>
      <c r="O26" s="9">
        <v>105</v>
      </c>
      <c r="P26" s="9">
        <v>14.7</v>
      </c>
      <c r="Q26" s="9">
        <v>105</v>
      </c>
      <c r="R26" s="9">
        <v>14.7</v>
      </c>
      <c r="S26" s="13">
        <f t="shared" si="2"/>
        <v>14</v>
      </c>
      <c r="T26" s="13">
        <v>2</v>
      </c>
      <c r="U26" s="12">
        <f t="shared" si="1"/>
        <v>7</v>
      </c>
    </row>
    <row r="27" spans="1:21" ht="18">
      <c r="A27" s="65"/>
      <c r="B27" s="67"/>
      <c r="C27" s="68"/>
      <c r="D27" s="69"/>
      <c r="E27" s="11" t="s">
        <v>93</v>
      </c>
      <c r="F27" s="9">
        <f>10*2*30</f>
        <v>600</v>
      </c>
      <c r="G27" s="9">
        <v>14000</v>
      </c>
      <c r="H27" s="12">
        <f t="shared" si="6"/>
        <v>84</v>
      </c>
      <c r="I27" s="9"/>
      <c r="J27" s="9"/>
      <c r="K27" s="9">
        <f t="shared" si="7"/>
        <v>150</v>
      </c>
      <c r="L27" s="9">
        <f t="shared" si="5"/>
        <v>21</v>
      </c>
      <c r="M27" s="9">
        <v>150</v>
      </c>
      <c r="N27" s="9">
        <v>21</v>
      </c>
      <c r="O27" s="9">
        <v>150</v>
      </c>
      <c r="P27" s="9">
        <v>21</v>
      </c>
      <c r="Q27" s="9">
        <v>150</v>
      </c>
      <c r="R27" s="9">
        <v>21</v>
      </c>
      <c r="S27" s="13">
        <f t="shared" si="2"/>
        <v>20</v>
      </c>
      <c r="T27" s="13">
        <v>4</v>
      </c>
      <c r="U27" s="12">
        <f t="shared" si="1"/>
        <v>5</v>
      </c>
    </row>
    <row r="28" spans="1:21" ht="18">
      <c r="A28" s="65"/>
      <c r="B28" s="67"/>
      <c r="C28" s="68"/>
      <c r="D28" s="69"/>
      <c r="E28" s="11" t="s">
        <v>94</v>
      </c>
      <c r="F28" s="9">
        <f>30*6*2</f>
        <v>360</v>
      </c>
      <c r="G28" s="9">
        <v>14000</v>
      </c>
      <c r="H28" s="12">
        <f t="shared" si="6"/>
        <v>50.4</v>
      </c>
      <c r="I28" s="9"/>
      <c r="J28" s="9"/>
      <c r="K28" s="9">
        <f t="shared" si="7"/>
        <v>90</v>
      </c>
      <c r="L28" s="9">
        <f t="shared" si="5"/>
        <v>12.6</v>
      </c>
      <c r="M28" s="9">
        <v>90</v>
      </c>
      <c r="N28" s="9">
        <v>12.6</v>
      </c>
      <c r="O28" s="9">
        <v>90</v>
      </c>
      <c r="P28" s="9">
        <v>12.6</v>
      </c>
      <c r="Q28" s="9">
        <v>90</v>
      </c>
      <c r="R28" s="9">
        <v>12.6</v>
      </c>
      <c r="S28" s="13">
        <f t="shared" si="2"/>
        <v>12</v>
      </c>
      <c r="T28" s="13">
        <v>2</v>
      </c>
      <c r="U28" s="12">
        <f t="shared" si="1"/>
        <v>6</v>
      </c>
    </row>
    <row r="29" spans="1:21" ht="18">
      <c r="A29" s="65"/>
      <c r="B29" s="67"/>
      <c r="C29" s="68"/>
      <c r="D29" s="69"/>
      <c r="E29" s="11" t="s">
        <v>95</v>
      </c>
      <c r="F29" s="9">
        <f>11*2*30</f>
        <v>660</v>
      </c>
      <c r="G29" s="9">
        <v>14000</v>
      </c>
      <c r="H29" s="12">
        <f t="shared" si="6"/>
        <v>92.4</v>
      </c>
      <c r="I29" s="9"/>
      <c r="J29" s="9"/>
      <c r="K29" s="9">
        <f t="shared" si="7"/>
        <v>165</v>
      </c>
      <c r="L29" s="9">
        <f t="shared" si="5"/>
        <v>23.1</v>
      </c>
      <c r="M29" s="9">
        <v>165</v>
      </c>
      <c r="N29" s="9">
        <v>23.1</v>
      </c>
      <c r="O29" s="9">
        <v>165</v>
      </c>
      <c r="P29" s="9">
        <v>23.1</v>
      </c>
      <c r="Q29" s="9">
        <v>165</v>
      </c>
      <c r="R29" s="9">
        <v>23.1</v>
      </c>
      <c r="S29" s="13">
        <f t="shared" si="2"/>
        <v>22</v>
      </c>
      <c r="T29" s="13">
        <v>4</v>
      </c>
      <c r="U29" s="12">
        <v>6</v>
      </c>
    </row>
    <row r="30" spans="1:21" ht="18">
      <c r="A30" s="65"/>
      <c r="B30" s="67"/>
      <c r="C30" s="68"/>
      <c r="D30" s="69"/>
      <c r="E30" s="11" t="s">
        <v>96</v>
      </c>
      <c r="F30" s="9">
        <f>4*2*30</f>
        <v>240</v>
      </c>
      <c r="G30" s="9">
        <v>14000</v>
      </c>
      <c r="H30" s="12">
        <f t="shared" si="6"/>
        <v>33.6</v>
      </c>
      <c r="I30" s="9"/>
      <c r="J30" s="9"/>
      <c r="K30" s="9">
        <f t="shared" si="7"/>
        <v>60</v>
      </c>
      <c r="L30" s="9">
        <f t="shared" si="5"/>
        <v>8.4</v>
      </c>
      <c r="M30" s="9">
        <v>60</v>
      </c>
      <c r="N30" s="9">
        <v>8.4</v>
      </c>
      <c r="O30" s="9">
        <v>60</v>
      </c>
      <c r="P30" s="9">
        <v>8.4</v>
      </c>
      <c r="Q30" s="9">
        <v>60</v>
      </c>
      <c r="R30" s="9">
        <v>8.4</v>
      </c>
      <c r="S30" s="13">
        <f t="shared" si="2"/>
        <v>8</v>
      </c>
      <c r="T30" s="13">
        <v>4</v>
      </c>
      <c r="U30" s="12">
        <f t="shared" si="1"/>
        <v>2</v>
      </c>
    </row>
    <row r="31" spans="1:21" ht="18">
      <c r="A31" s="65"/>
      <c r="B31" s="67"/>
      <c r="C31" s="68"/>
      <c r="D31" s="69"/>
      <c r="E31" s="11" t="s">
        <v>97</v>
      </c>
      <c r="F31" s="9">
        <f>4*2*30</f>
        <v>240</v>
      </c>
      <c r="G31" s="9">
        <v>14000</v>
      </c>
      <c r="H31" s="12">
        <f t="shared" si="6"/>
        <v>33.6</v>
      </c>
      <c r="I31" s="9"/>
      <c r="J31" s="9"/>
      <c r="K31" s="9">
        <f t="shared" si="7"/>
        <v>60</v>
      </c>
      <c r="L31" s="9">
        <f t="shared" si="5"/>
        <v>8.4</v>
      </c>
      <c r="M31" s="9">
        <v>60</v>
      </c>
      <c r="N31" s="9">
        <v>8.4</v>
      </c>
      <c r="O31" s="9">
        <v>60</v>
      </c>
      <c r="P31" s="9">
        <v>8.4</v>
      </c>
      <c r="Q31" s="9">
        <v>60</v>
      </c>
      <c r="R31" s="9">
        <v>8.4</v>
      </c>
      <c r="S31" s="13">
        <f t="shared" si="2"/>
        <v>8</v>
      </c>
      <c r="T31" s="13">
        <v>4</v>
      </c>
      <c r="U31" s="12">
        <f t="shared" si="1"/>
        <v>2</v>
      </c>
    </row>
    <row r="32" spans="1:21" ht="18">
      <c r="A32" s="65"/>
      <c r="B32" s="67"/>
      <c r="C32" s="68"/>
      <c r="D32" s="69"/>
      <c r="E32" s="11" t="s">
        <v>98</v>
      </c>
      <c r="F32" s="9">
        <f>2*5*30</f>
        <v>300</v>
      </c>
      <c r="G32" s="9">
        <v>14000</v>
      </c>
      <c r="H32" s="12">
        <f t="shared" si="6"/>
        <v>42</v>
      </c>
      <c r="I32" s="9"/>
      <c r="J32" s="9"/>
      <c r="K32" s="9">
        <f t="shared" si="7"/>
        <v>75</v>
      </c>
      <c r="L32" s="9">
        <f t="shared" si="5"/>
        <v>10.5</v>
      </c>
      <c r="M32" s="9">
        <v>75</v>
      </c>
      <c r="N32" s="9">
        <v>10.5</v>
      </c>
      <c r="O32" s="9">
        <v>75</v>
      </c>
      <c r="P32" s="9">
        <v>10.5</v>
      </c>
      <c r="Q32" s="9">
        <v>75</v>
      </c>
      <c r="R32" s="9">
        <v>10.5</v>
      </c>
      <c r="S32" s="13">
        <f t="shared" si="2"/>
        <v>10</v>
      </c>
      <c r="T32" s="13">
        <v>2</v>
      </c>
      <c r="U32" s="12">
        <f t="shared" si="1"/>
        <v>5</v>
      </c>
    </row>
    <row r="33" spans="1:21" ht="18">
      <c r="A33" s="65"/>
      <c r="B33" s="67"/>
      <c r="C33" s="68"/>
      <c r="D33" s="69"/>
      <c r="E33" s="11" t="s">
        <v>99</v>
      </c>
      <c r="F33" s="9">
        <f>2*5*30</f>
        <v>300</v>
      </c>
      <c r="G33" s="9">
        <v>14000</v>
      </c>
      <c r="H33" s="12">
        <f t="shared" si="6"/>
        <v>42</v>
      </c>
      <c r="I33" s="9"/>
      <c r="J33" s="9"/>
      <c r="K33" s="9">
        <f t="shared" si="7"/>
        <v>75</v>
      </c>
      <c r="L33" s="9">
        <f t="shared" si="5"/>
        <v>10.5</v>
      </c>
      <c r="M33" s="9">
        <v>75</v>
      </c>
      <c r="N33" s="9">
        <v>10.5</v>
      </c>
      <c r="O33" s="9">
        <v>75</v>
      </c>
      <c r="P33" s="9">
        <v>10.5</v>
      </c>
      <c r="Q33" s="9">
        <v>75</v>
      </c>
      <c r="R33" s="9">
        <v>10.5</v>
      </c>
      <c r="S33" s="13">
        <f t="shared" si="2"/>
        <v>10</v>
      </c>
      <c r="T33" s="13">
        <v>2</v>
      </c>
      <c r="U33" s="12">
        <f t="shared" si="1"/>
        <v>5</v>
      </c>
    </row>
    <row r="34" spans="1:21" ht="18">
      <c r="A34" s="65"/>
      <c r="B34" s="67"/>
      <c r="C34" s="68"/>
      <c r="D34" s="69"/>
      <c r="E34" s="11" t="s">
        <v>100</v>
      </c>
      <c r="F34" s="9">
        <f>4*2*30</f>
        <v>240</v>
      </c>
      <c r="G34" s="9">
        <v>14000</v>
      </c>
      <c r="H34" s="12">
        <f t="shared" si="6"/>
        <v>33.6</v>
      </c>
      <c r="I34" s="9"/>
      <c r="J34" s="9"/>
      <c r="K34" s="9">
        <f t="shared" si="7"/>
        <v>60</v>
      </c>
      <c r="L34" s="9">
        <f t="shared" si="5"/>
        <v>8.4</v>
      </c>
      <c r="M34" s="9">
        <v>60</v>
      </c>
      <c r="N34" s="9">
        <v>8.4</v>
      </c>
      <c r="O34" s="9">
        <v>60</v>
      </c>
      <c r="P34" s="9">
        <v>8.4</v>
      </c>
      <c r="Q34" s="9">
        <v>60</v>
      </c>
      <c r="R34" s="9">
        <v>8.4</v>
      </c>
      <c r="S34" s="13">
        <f t="shared" si="2"/>
        <v>8</v>
      </c>
      <c r="T34" s="13">
        <v>1</v>
      </c>
      <c r="U34" s="12">
        <f t="shared" si="1"/>
        <v>8</v>
      </c>
    </row>
    <row r="35" spans="1:21" ht="18">
      <c r="A35" s="65"/>
      <c r="B35" s="67"/>
      <c r="C35" s="68"/>
      <c r="D35" s="69"/>
      <c r="E35" s="11" t="s">
        <v>101</v>
      </c>
      <c r="F35" s="9">
        <f>2*5*30</f>
        <v>300</v>
      </c>
      <c r="G35" s="9">
        <v>14000</v>
      </c>
      <c r="H35" s="12">
        <f t="shared" si="6"/>
        <v>42</v>
      </c>
      <c r="I35" s="9"/>
      <c r="J35" s="9"/>
      <c r="K35" s="9">
        <f t="shared" si="7"/>
        <v>75</v>
      </c>
      <c r="L35" s="9">
        <f t="shared" si="5"/>
        <v>10.5</v>
      </c>
      <c r="M35" s="9">
        <v>75</v>
      </c>
      <c r="N35" s="9">
        <v>10.5</v>
      </c>
      <c r="O35" s="9">
        <v>75</v>
      </c>
      <c r="P35" s="9">
        <v>10.5</v>
      </c>
      <c r="Q35" s="9">
        <v>75</v>
      </c>
      <c r="R35" s="9">
        <v>10.5</v>
      </c>
      <c r="S35" s="13">
        <f t="shared" si="2"/>
        <v>10</v>
      </c>
      <c r="T35" s="13">
        <v>2</v>
      </c>
      <c r="U35" s="12">
        <f t="shared" si="1"/>
        <v>5</v>
      </c>
    </row>
    <row r="36" spans="1:21" ht="18">
      <c r="A36" s="65"/>
      <c r="B36" s="67"/>
      <c r="C36" s="68"/>
      <c r="D36" s="69"/>
      <c r="E36" s="11" t="s">
        <v>102</v>
      </c>
      <c r="F36" s="9">
        <f>2*5*30</f>
        <v>300</v>
      </c>
      <c r="G36" s="9">
        <v>14000</v>
      </c>
      <c r="H36" s="12">
        <f t="shared" si="6"/>
        <v>42</v>
      </c>
      <c r="I36" s="9"/>
      <c r="J36" s="9"/>
      <c r="K36" s="9">
        <f t="shared" si="7"/>
        <v>75</v>
      </c>
      <c r="L36" s="9">
        <f t="shared" si="5"/>
        <v>10.5</v>
      </c>
      <c r="M36" s="9">
        <v>75</v>
      </c>
      <c r="N36" s="9">
        <v>10.5</v>
      </c>
      <c r="O36" s="9">
        <v>75</v>
      </c>
      <c r="P36" s="9">
        <v>10.5</v>
      </c>
      <c r="Q36" s="9">
        <v>75</v>
      </c>
      <c r="R36" s="9">
        <v>10.5</v>
      </c>
      <c r="S36" s="13">
        <f t="shared" si="2"/>
        <v>10</v>
      </c>
      <c r="T36" s="13">
        <v>2</v>
      </c>
      <c r="U36" s="12">
        <f t="shared" si="1"/>
        <v>5</v>
      </c>
    </row>
    <row r="37" spans="1:21" ht="18">
      <c r="A37" s="65"/>
      <c r="B37" s="67"/>
      <c r="C37" s="68"/>
      <c r="D37" s="69"/>
      <c r="E37" s="11" t="s">
        <v>103</v>
      </c>
      <c r="F37" s="9">
        <f>2*5*30</f>
        <v>300</v>
      </c>
      <c r="G37" s="9">
        <v>14000</v>
      </c>
      <c r="H37" s="12">
        <f t="shared" si="6"/>
        <v>42</v>
      </c>
      <c r="I37" s="9"/>
      <c r="J37" s="9"/>
      <c r="K37" s="9">
        <f t="shared" si="7"/>
        <v>75</v>
      </c>
      <c r="L37" s="9">
        <f t="shared" si="5"/>
        <v>10.5</v>
      </c>
      <c r="M37" s="9">
        <v>75</v>
      </c>
      <c r="N37" s="9">
        <v>10.5</v>
      </c>
      <c r="O37" s="9">
        <v>75</v>
      </c>
      <c r="P37" s="9">
        <v>10.5</v>
      </c>
      <c r="Q37" s="9">
        <v>75</v>
      </c>
      <c r="R37" s="9">
        <v>10.5</v>
      </c>
      <c r="S37" s="13">
        <f t="shared" si="2"/>
        <v>10</v>
      </c>
      <c r="T37" s="13">
        <v>1</v>
      </c>
      <c r="U37" s="12">
        <f t="shared" si="1"/>
        <v>10</v>
      </c>
    </row>
    <row r="38" spans="1:21" ht="18">
      <c r="A38" s="65"/>
      <c r="B38" s="67"/>
      <c r="C38" s="68"/>
      <c r="D38" s="69"/>
      <c r="E38" s="11" t="s">
        <v>104</v>
      </c>
      <c r="F38" s="9">
        <f>2*3*30</f>
        <v>180</v>
      </c>
      <c r="G38" s="9">
        <v>14000</v>
      </c>
      <c r="H38" s="12">
        <f t="shared" si="6"/>
        <v>25.2</v>
      </c>
      <c r="I38" s="9"/>
      <c r="J38" s="9"/>
      <c r="K38" s="9">
        <f t="shared" si="7"/>
        <v>45</v>
      </c>
      <c r="L38" s="9">
        <f t="shared" si="5"/>
        <v>6.3</v>
      </c>
      <c r="M38" s="9">
        <v>45</v>
      </c>
      <c r="N38" s="9">
        <v>6.3</v>
      </c>
      <c r="O38" s="9">
        <v>45</v>
      </c>
      <c r="P38" s="9">
        <v>6.3</v>
      </c>
      <c r="Q38" s="9">
        <v>45</v>
      </c>
      <c r="R38" s="9">
        <v>6.3</v>
      </c>
      <c r="S38" s="13">
        <f t="shared" si="2"/>
        <v>6</v>
      </c>
      <c r="T38" s="13">
        <v>1</v>
      </c>
      <c r="U38" s="12">
        <f t="shared" si="1"/>
        <v>6</v>
      </c>
    </row>
    <row r="39" spans="1:21" ht="18">
      <c r="A39" s="65"/>
      <c r="B39" s="67"/>
      <c r="C39" s="68"/>
      <c r="D39" s="69"/>
      <c r="E39" s="11" t="s">
        <v>105</v>
      </c>
      <c r="F39" s="9">
        <f>2*5*30</f>
        <v>300</v>
      </c>
      <c r="G39" s="9">
        <v>14000</v>
      </c>
      <c r="H39" s="12">
        <f t="shared" si="6"/>
        <v>42</v>
      </c>
      <c r="I39" s="9"/>
      <c r="J39" s="9"/>
      <c r="K39" s="9">
        <f t="shared" si="7"/>
        <v>75</v>
      </c>
      <c r="L39" s="9">
        <f t="shared" si="5"/>
        <v>10.5</v>
      </c>
      <c r="M39" s="9">
        <v>75</v>
      </c>
      <c r="N39" s="9">
        <v>10.5</v>
      </c>
      <c r="O39" s="9">
        <v>75</v>
      </c>
      <c r="P39" s="9">
        <v>10.5</v>
      </c>
      <c r="Q39" s="9">
        <v>75</v>
      </c>
      <c r="R39" s="9">
        <v>10.5</v>
      </c>
      <c r="S39" s="13">
        <f t="shared" si="2"/>
        <v>10</v>
      </c>
      <c r="T39" s="13">
        <v>1</v>
      </c>
      <c r="U39" s="12">
        <f t="shared" si="1"/>
        <v>10</v>
      </c>
    </row>
    <row r="40" spans="1:21" ht="18">
      <c r="A40" s="65"/>
      <c r="B40" s="67"/>
      <c r="C40" s="68"/>
      <c r="D40" s="69"/>
      <c r="E40" s="15" t="s">
        <v>106</v>
      </c>
      <c r="F40" s="9">
        <f>4*2*30</f>
        <v>240</v>
      </c>
      <c r="G40" s="9">
        <v>14000</v>
      </c>
      <c r="H40" s="12">
        <f t="shared" si="6"/>
        <v>33.6</v>
      </c>
      <c r="I40" s="9"/>
      <c r="J40" s="9"/>
      <c r="K40" s="9">
        <f t="shared" si="7"/>
        <v>60</v>
      </c>
      <c r="L40" s="9">
        <f t="shared" si="5"/>
        <v>8.4</v>
      </c>
      <c r="M40" s="9">
        <v>60</v>
      </c>
      <c r="N40" s="9">
        <v>8.4</v>
      </c>
      <c r="O40" s="9">
        <v>60</v>
      </c>
      <c r="P40" s="9">
        <v>8.4</v>
      </c>
      <c r="Q40" s="9">
        <v>60</v>
      </c>
      <c r="R40" s="9">
        <v>8.4</v>
      </c>
      <c r="S40" s="13">
        <f t="shared" si="2"/>
        <v>8</v>
      </c>
      <c r="T40" s="13">
        <v>1</v>
      </c>
      <c r="U40" s="12">
        <f t="shared" si="1"/>
        <v>8</v>
      </c>
    </row>
    <row r="41" spans="1:21" ht="18">
      <c r="A41" s="65"/>
      <c r="B41" s="67"/>
      <c r="C41" s="68"/>
      <c r="D41" s="69"/>
      <c r="E41" s="11" t="s">
        <v>107</v>
      </c>
      <c r="F41" s="9">
        <f>4*2*30</f>
        <v>240</v>
      </c>
      <c r="G41" s="9">
        <v>14000</v>
      </c>
      <c r="H41" s="12">
        <f t="shared" si="6"/>
        <v>33.6</v>
      </c>
      <c r="I41" s="9"/>
      <c r="J41" s="9"/>
      <c r="K41" s="9">
        <f t="shared" si="7"/>
        <v>60</v>
      </c>
      <c r="L41" s="9">
        <f t="shared" si="5"/>
        <v>8.4</v>
      </c>
      <c r="M41" s="9">
        <v>60</v>
      </c>
      <c r="N41" s="9">
        <v>8.4</v>
      </c>
      <c r="O41" s="9">
        <v>60</v>
      </c>
      <c r="P41" s="9">
        <v>8.4</v>
      </c>
      <c r="Q41" s="9">
        <v>60</v>
      </c>
      <c r="R41" s="9">
        <v>8.4</v>
      </c>
      <c r="S41" s="13">
        <f t="shared" si="2"/>
        <v>8</v>
      </c>
      <c r="T41" s="13">
        <v>2</v>
      </c>
      <c r="U41" s="12">
        <f t="shared" si="1"/>
        <v>4</v>
      </c>
    </row>
    <row r="42" spans="1:21" ht="18">
      <c r="A42" s="65"/>
      <c r="B42" s="67"/>
      <c r="C42" s="68"/>
      <c r="D42" s="69"/>
      <c r="E42" s="11" t="s">
        <v>108</v>
      </c>
      <c r="F42" s="9">
        <f>2*3*30</f>
        <v>180</v>
      </c>
      <c r="G42" s="9">
        <v>14000</v>
      </c>
      <c r="H42" s="12">
        <f t="shared" si="6"/>
        <v>25.2</v>
      </c>
      <c r="I42" s="9"/>
      <c r="J42" s="9"/>
      <c r="K42" s="9">
        <f t="shared" si="7"/>
        <v>45</v>
      </c>
      <c r="L42" s="9">
        <f t="shared" si="5"/>
        <v>6.3</v>
      </c>
      <c r="M42" s="9">
        <v>45</v>
      </c>
      <c r="N42" s="9">
        <v>6.3</v>
      </c>
      <c r="O42" s="9">
        <v>45</v>
      </c>
      <c r="P42" s="9">
        <v>6.3</v>
      </c>
      <c r="Q42" s="9">
        <v>45</v>
      </c>
      <c r="R42" s="9">
        <v>6.3</v>
      </c>
      <c r="S42" s="13">
        <f t="shared" si="2"/>
        <v>6</v>
      </c>
      <c r="T42" s="13">
        <v>1</v>
      </c>
      <c r="U42" s="12">
        <f t="shared" si="1"/>
        <v>6</v>
      </c>
    </row>
    <row r="43" spans="1:21" ht="54">
      <c r="A43" s="65"/>
      <c r="B43" s="67"/>
      <c r="C43" s="68"/>
      <c r="D43" s="64"/>
      <c r="E43" s="11" t="s">
        <v>109</v>
      </c>
      <c r="F43" s="9">
        <v>25000</v>
      </c>
      <c r="G43" s="9">
        <v>14000</v>
      </c>
      <c r="H43" s="12">
        <f>G43*F43/100000</f>
        <v>3500</v>
      </c>
      <c r="I43" s="9"/>
      <c r="J43" s="9"/>
      <c r="K43" s="9">
        <f t="shared" si="7"/>
        <v>6250</v>
      </c>
      <c r="L43" s="9">
        <f t="shared" si="5"/>
        <v>875</v>
      </c>
      <c r="M43" s="9">
        <v>6250</v>
      </c>
      <c r="N43" s="9">
        <v>875</v>
      </c>
      <c r="O43" s="9">
        <v>6250</v>
      </c>
      <c r="P43" s="9">
        <v>875</v>
      </c>
      <c r="Q43" s="9">
        <v>6250</v>
      </c>
      <c r="R43" s="9">
        <v>875</v>
      </c>
      <c r="S43" s="13">
        <v>834</v>
      </c>
      <c r="T43" s="13">
        <v>75</v>
      </c>
      <c r="U43" s="12">
        <v>11</v>
      </c>
    </row>
    <row r="44" spans="1:21" ht="18">
      <c r="A44" s="65"/>
      <c r="B44" s="67"/>
      <c r="C44" s="11" t="s">
        <v>110</v>
      </c>
      <c r="D44" s="63" t="s">
        <v>111</v>
      </c>
      <c r="E44" s="63" t="s">
        <v>82</v>
      </c>
      <c r="F44" s="9">
        <v>500</v>
      </c>
      <c r="G44" s="9">
        <v>14000</v>
      </c>
      <c r="H44" s="12">
        <f t="shared" si="0"/>
        <v>70</v>
      </c>
      <c r="I44" s="9"/>
      <c r="J44" s="9"/>
      <c r="K44" s="9"/>
      <c r="L44" s="9"/>
      <c r="M44" s="9"/>
      <c r="N44" s="9"/>
      <c r="O44" s="9">
        <f>F44/2</f>
        <v>250</v>
      </c>
      <c r="P44" s="9">
        <f>O44*G44/100000</f>
        <v>35</v>
      </c>
      <c r="Q44" s="9">
        <v>250</v>
      </c>
      <c r="R44" s="9">
        <v>35</v>
      </c>
      <c r="S44" s="13">
        <f>F44/10</f>
        <v>50</v>
      </c>
      <c r="T44" s="13">
        <v>1</v>
      </c>
      <c r="U44" s="12">
        <f t="shared" si="1"/>
        <v>50</v>
      </c>
    </row>
    <row r="45" spans="1:21" ht="36">
      <c r="A45" s="65"/>
      <c r="B45" s="67"/>
      <c r="C45" s="11" t="s">
        <v>112</v>
      </c>
      <c r="D45" s="64"/>
      <c r="E45" s="64"/>
      <c r="F45" s="9">
        <v>500</v>
      </c>
      <c r="G45" s="9">
        <v>14000</v>
      </c>
      <c r="H45" s="12">
        <f t="shared" si="0"/>
        <v>70</v>
      </c>
      <c r="I45" s="9"/>
      <c r="J45" s="9"/>
      <c r="K45" s="9"/>
      <c r="L45" s="9"/>
      <c r="M45" s="9"/>
      <c r="N45" s="9"/>
      <c r="O45" s="9">
        <f>F45/2</f>
        <v>250</v>
      </c>
      <c r="P45" s="9">
        <f>O45*G45/100000</f>
        <v>35</v>
      </c>
      <c r="Q45" s="9">
        <v>250</v>
      </c>
      <c r="R45" s="9">
        <v>35</v>
      </c>
      <c r="S45" s="13">
        <v>17</v>
      </c>
      <c r="T45" s="13">
        <v>1</v>
      </c>
      <c r="U45" s="12">
        <f t="shared" si="1"/>
        <v>17</v>
      </c>
    </row>
    <row r="46" spans="1:21" ht="36">
      <c r="A46" s="65"/>
      <c r="B46" s="67"/>
      <c r="C46" s="11" t="s">
        <v>113</v>
      </c>
      <c r="D46" s="11" t="s">
        <v>114</v>
      </c>
      <c r="E46" s="11" t="s">
        <v>115</v>
      </c>
      <c r="F46" s="9">
        <v>200</v>
      </c>
      <c r="G46" s="9">
        <v>30000</v>
      </c>
      <c r="H46" s="12">
        <f t="shared" si="0"/>
        <v>60</v>
      </c>
      <c r="I46" s="9"/>
      <c r="J46" s="9"/>
      <c r="K46" s="9"/>
      <c r="L46" s="9"/>
      <c r="M46" s="9">
        <f>F46/2</f>
        <v>100</v>
      </c>
      <c r="N46" s="9">
        <f>M46*G46/100000</f>
        <v>30</v>
      </c>
      <c r="O46" s="9"/>
      <c r="P46" s="9"/>
      <c r="Q46" s="9">
        <v>100</v>
      </c>
      <c r="R46" s="9">
        <v>30</v>
      </c>
      <c r="S46" s="13">
        <f>F46/20</f>
        <v>10</v>
      </c>
      <c r="T46" s="13">
        <v>1</v>
      </c>
      <c r="U46" s="12">
        <f t="shared" si="1"/>
        <v>10</v>
      </c>
    </row>
    <row r="47" spans="1:21" ht="36">
      <c r="A47" s="65"/>
      <c r="B47" s="67"/>
      <c r="C47" s="11" t="s">
        <v>116</v>
      </c>
      <c r="D47" s="11" t="s">
        <v>117</v>
      </c>
      <c r="E47" s="11" t="s">
        <v>118</v>
      </c>
      <c r="F47" s="9">
        <v>200</v>
      </c>
      <c r="G47" s="9">
        <v>25000</v>
      </c>
      <c r="H47" s="12">
        <f t="shared" si="0"/>
        <v>50</v>
      </c>
      <c r="I47" s="9"/>
      <c r="J47" s="9"/>
      <c r="K47" s="9"/>
      <c r="L47" s="9"/>
      <c r="M47" s="9">
        <f>F47/2</f>
        <v>100</v>
      </c>
      <c r="N47" s="9">
        <f>M47*G47/100000</f>
        <v>25</v>
      </c>
      <c r="O47" s="9"/>
      <c r="P47" s="9"/>
      <c r="Q47" s="9">
        <v>100</v>
      </c>
      <c r="R47" s="9">
        <v>25</v>
      </c>
      <c r="S47" s="13">
        <f>F47/50</f>
        <v>4</v>
      </c>
      <c r="T47" s="13">
        <v>4</v>
      </c>
      <c r="U47" s="12">
        <f t="shared" si="1"/>
        <v>1</v>
      </c>
    </row>
    <row r="48" spans="1:21" ht="54">
      <c r="A48" s="59">
        <v>8</v>
      </c>
      <c r="B48" s="61" t="s">
        <v>119</v>
      </c>
      <c r="C48" s="11" t="s">
        <v>120</v>
      </c>
      <c r="D48" s="11" t="s">
        <v>121</v>
      </c>
      <c r="E48" s="11" t="s">
        <v>122</v>
      </c>
      <c r="F48" s="9">
        <v>15000</v>
      </c>
      <c r="G48" s="9">
        <v>21571</v>
      </c>
      <c r="H48" s="12">
        <f t="shared" si="0"/>
        <v>3235.65</v>
      </c>
      <c r="I48" s="9"/>
      <c r="J48" s="9"/>
      <c r="K48" s="9">
        <f>F48/5</f>
        <v>3000</v>
      </c>
      <c r="L48" s="9">
        <f t="shared" ref="L48:L53" si="8">K48*G48/100000</f>
        <v>647.13</v>
      </c>
      <c r="M48" s="9">
        <v>3000</v>
      </c>
      <c r="N48" s="9">
        <v>647.13</v>
      </c>
      <c r="O48" s="9">
        <v>3000</v>
      </c>
      <c r="P48" s="9">
        <v>647.13</v>
      </c>
      <c r="Q48" s="9">
        <v>6000</v>
      </c>
      <c r="R48" s="9">
        <f>Q48*G48/100000</f>
        <v>1294.26</v>
      </c>
      <c r="S48" s="13">
        <f t="shared" si="2"/>
        <v>500</v>
      </c>
      <c r="T48" s="13">
        <v>22</v>
      </c>
      <c r="U48" s="12">
        <v>23</v>
      </c>
    </row>
    <row r="49" spans="1:21" ht="54">
      <c r="A49" s="65"/>
      <c r="B49" s="66"/>
      <c r="C49" s="11" t="s">
        <v>123</v>
      </c>
      <c r="D49" s="11" t="s">
        <v>121</v>
      </c>
      <c r="E49" s="11" t="s">
        <v>124</v>
      </c>
      <c r="F49" s="9">
        <v>20000</v>
      </c>
      <c r="G49" s="9">
        <v>17521</v>
      </c>
      <c r="H49" s="12">
        <f t="shared" si="0"/>
        <v>3504.2</v>
      </c>
      <c r="I49" s="9"/>
      <c r="J49" s="9"/>
      <c r="K49" s="9">
        <f>F49/5</f>
        <v>4000</v>
      </c>
      <c r="L49" s="9">
        <f t="shared" si="8"/>
        <v>700.84</v>
      </c>
      <c r="M49" s="9">
        <v>4000</v>
      </c>
      <c r="N49" s="9">
        <v>700.84</v>
      </c>
      <c r="O49" s="9">
        <v>4000</v>
      </c>
      <c r="P49" s="9">
        <v>700.84</v>
      </c>
      <c r="Q49" s="9">
        <v>8000</v>
      </c>
      <c r="R49" s="9">
        <f>Q49*G49/100000</f>
        <v>1401.68</v>
      </c>
      <c r="S49" s="13">
        <v>667</v>
      </c>
      <c r="T49" s="13">
        <v>24</v>
      </c>
      <c r="U49" s="12">
        <v>28</v>
      </c>
    </row>
    <row r="50" spans="1:21" ht="54">
      <c r="A50" s="60"/>
      <c r="B50" s="62"/>
      <c r="C50" s="11" t="s">
        <v>125</v>
      </c>
      <c r="D50" s="11" t="s">
        <v>126</v>
      </c>
      <c r="E50" s="11"/>
      <c r="F50" s="9">
        <v>400</v>
      </c>
      <c r="G50" s="9">
        <v>12000</v>
      </c>
      <c r="H50" s="12">
        <f t="shared" si="0"/>
        <v>48</v>
      </c>
      <c r="I50" s="9"/>
      <c r="J50" s="9"/>
      <c r="K50" s="9">
        <f>F50/4</f>
        <v>100</v>
      </c>
      <c r="L50" s="9">
        <f t="shared" si="8"/>
        <v>12</v>
      </c>
      <c r="M50" s="9">
        <v>100</v>
      </c>
      <c r="N50" s="9">
        <v>12</v>
      </c>
      <c r="O50" s="9">
        <v>100</v>
      </c>
      <c r="P50" s="9">
        <v>12</v>
      </c>
      <c r="Q50" s="9">
        <v>100</v>
      </c>
      <c r="R50" s="9">
        <v>12</v>
      </c>
      <c r="S50" s="13">
        <f>F50/20</f>
        <v>20</v>
      </c>
      <c r="T50" s="13">
        <v>1</v>
      </c>
      <c r="U50" s="12">
        <f>S50/1</f>
        <v>20</v>
      </c>
    </row>
    <row r="51" spans="1:21" ht="18">
      <c r="A51" s="59">
        <v>9</v>
      </c>
      <c r="B51" s="61" t="s">
        <v>51</v>
      </c>
      <c r="C51" s="61" t="s">
        <v>127</v>
      </c>
      <c r="D51" s="11" t="s">
        <v>128</v>
      </c>
      <c r="E51" s="11" t="s">
        <v>54</v>
      </c>
      <c r="F51" s="9">
        <v>3300</v>
      </c>
      <c r="G51" s="9">
        <v>15000</v>
      </c>
      <c r="H51" s="12">
        <f>G51*F51/100000</f>
        <v>495</v>
      </c>
      <c r="I51" s="9"/>
      <c r="J51" s="9"/>
      <c r="K51" s="9">
        <f>F51/5</f>
        <v>660</v>
      </c>
      <c r="L51" s="9">
        <f t="shared" si="8"/>
        <v>99</v>
      </c>
      <c r="M51" s="9">
        <v>660</v>
      </c>
      <c r="N51" s="9">
        <v>99</v>
      </c>
      <c r="O51" s="9">
        <v>660</v>
      </c>
      <c r="P51" s="9">
        <v>99</v>
      </c>
      <c r="Q51" s="9">
        <f>F51-(K51+M51+O51)</f>
        <v>1320</v>
      </c>
      <c r="R51" s="9">
        <f>Q51*G51/100000</f>
        <v>198</v>
      </c>
      <c r="S51" s="13">
        <f t="shared" si="2"/>
        <v>110</v>
      </c>
      <c r="T51" s="13">
        <v>20</v>
      </c>
      <c r="U51" s="12">
        <v>6</v>
      </c>
    </row>
    <row r="52" spans="1:21" ht="18">
      <c r="A52" s="60"/>
      <c r="B52" s="62"/>
      <c r="C52" s="62"/>
      <c r="D52" s="11" t="s">
        <v>129</v>
      </c>
      <c r="E52" s="11" t="s">
        <v>54</v>
      </c>
      <c r="F52" s="9">
        <v>30000</v>
      </c>
      <c r="G52" s="9">
        <v>16000</v>
      </c>
      <c r="H52" s="12">
        <f>G52*F52/100000</f>
        <v>4800</v>
      </c>
      <c r="I52" s="9"/>
      <c r="J52" s="9"/>
      <c r="K52" s="9">
        <f>F52/5</f>
        <v>6000</v>
      </c>
      <c r="L52" s="9">
        <f t="shared" si="8"/>
        <v>960</v>
      </c>
      <c r="M52" s="9">
        <v>6000</v>
      </c>
      <c r="N52" s="9">
        <v>960</v>
      </c>
      <c r="O52" s="9">
        <v>6000</v>
      </c>
      <c r="P52" s="9">
        <v>960</v>
      </c>
      <c r="Q52" s="9">
        <v>12000</v>
      </c>
      <c r="R52" s="9">
        <f>Q52*G52/100000</f>
        <v>1920</v>
      </c>
      <c r="S52" s="13">
        <f t="shared" si="2"/>
        <v>1000</v>
      </c>
      <c r="T52" s="13">
        <v>36</v>
      </c>
      <c r="U52" s="12">
        <v>28</v>
      </c>
    </row>
    <row r="53" spans="1:21" ht="36">
      <c r="A53" s="59">
        <v>10</v>
      </c>
      <c r="B53" s="61" t="s">
        <v>51</v>
      </c>
      <c r="C53" s="11" t="s">
        <v>130</v>
      </c>
      <c r="D53" s="16" t="s">
        <v>49</v>
      </c>
      <c r="E53" s="11" t="s">
        <v>54</v>
      </c>
      <c r="F53" s="9">
        <v>10300</v>
      </c>
      <c r="G53" s="9">
        <v>12250</v>
      </c>
      <c r="H53" s="12">
        <f>G53*F53/100000</f>
        <v>1261.75</v>
      </c>
      <c r="I53" s="9"/>
      <c r="J53" s="9"/>
      <c r="K53" s="9">
        <f>F53/5</f>
        <v>2060</v>
      </c>
      <c r="L53" s="9">
        <f t="shared" si="8"/>
        <v>252.35</v>
      </c>
      <c r="M53" s="9">
        <v>2060</v>
      </c>
      <c r="N53" s="9">
        <v>252.35</v>
      </c>
      <c r="O53" s="9">
        <v>2060</v>
      </c>
      <c r="P53" s="9">
        <v>252.35</v>
      </c>
      <c r="Q53" s="9">
        <f>F53-(O53+M53+K53)</f>
        <v>4120</v>
      </c>
      <c r="R53" s="9">
        <f>Q53*G53/100000</f>
        <v>504.7</v>
      </c>
      <c r="S53" s="13">
        <v>344</v>
      </c>
      <c r="T53" s="13">
        <v>50</v>
      </c>
      <c r="U53" s="12">
        <v>7</v>
      </c>
    </row>
    <row r="54" spans="1:21" ht="18">
      <c r="A54" s="65"/>
      <c r="B54" s="66"/>
      <c r="C54" s="63" t="s">
        <v>131</v>
      </c>
      <c r="D54" s="11" t="s">
        <v>132</v>
      </c>
      <c r="E54" s="11" t="s">
        <v>54</v>
      </c>
      <c r="F54" s="9">
        <v>5000</v>
      </c>
      <c r="G54" s="9">
        <v>4000</v>
      </c>
      <c r="H54" s="12">
        <f t="shared" ref="H54:H56" si="9">G54*F54/100000</f>
        <v>200</v>
      </c>
      <c r="I54" s="9">
        <f>F54/5</f>
        <v>1000</v>
      </c>
      <c r="J54" s="9">
        <f>I54*G54/100000</f>
        <v>40</v>
      </c>
      <c r="K54" s="9">
        <v>1000</v>
      </c>
      <c r="L54" s="9">
        <v>40</v>
      </c>
      <c r="M54" s="9">
        <v>1000</v>
      </c>
      <c r="N54" s="9">
        <v>40</v>
      </c>
      <c r="O54" s="9">
        <v>1000</v>
      </c>
      <c r="P54" s="9">
        <v>40</v>
      </c>
      <c r="Q54" s="9">
        <v>1000</v>
      </c>
      <c r="R54" s="9">
        <v>40</v>
      </c>
      <c r="S54" s="13">
        <v>167</v>
      </c>
      <c r="T54" s="13">
        <v>16</v>
      </c>
      <c r="U54" s="12">
        <v>11</v>
      </c>
    </row>
    <row r="55" spans="1:21" ht="18">
      <c r="A55" s="65"/>
      <c r="B55" s="66"/>
      <c r="C55" s="64"/>
      <c r="D55" s="11" t="s">
        <v>133</v>
      </c>
      <c r="E55" s="11" t="s">
        <v>54</v>
      </c>
      <c r="F55" s="9">
        <v>10500</v>
      </c>
      <c r="G55" s="9">
        <v>4000</v>
      </c>
      <c r="H55" s="12">
        <f t="shared" si="9"/>
        <v>420</v>
      </c>
      <c r="I55" s="9">
        <f>F55/5</f>
        <v>2100</v>
      </c>
      <c r="J55" s="9">
        <f>I55*G55/100000</f>
        <v>84</v>
      </c>
      <c r="K55" s="9">
        <v>2100</v>
      </c>
      <c r="L55" s="9">
        <v>84</v>
      </c>
      <c r="M55" s="9">
        <v>2100</v>
      </c>
      <c r="N55" s="9">
        <v>84</v>
      </c>
      <c r="O55" s="9">
        <v>2100</v>
      </c>
      <c r="P55" s="9">
        <v>84</v>
      </c>
      <c r="Q55" s="9">
        <v>2100</v>
      </c>
      <c r="R55" s="9">
        <v>84</v>
      </c>
      <c r="S55" s="13">
        <f t="shared" si="2"/>
        <v>350</v>
      </c>
      <c r="T55" s="13">
        <v>30</v>
      </c>
      <c r="U55" s="12">
        <v>12</v>
      </c>
    </row>
    <row r="56" spans="1:21" ht="18">
      <c r="A56" s="60"/>
      <c r="B56" s="62"/>
      <c r="C56" s="11" t="s">
        <v>134</v>
      </c>
      <c r="D56" s="11" t="s">
        <v>135</v>
      </c>
      <c r="E56" s="11" t="s">
        <v>54</v>
      </c>
      <c r="F56" s="9">
        <v>2500</v>
      </c>
      <c r="G56" s="9">
        <v>4000</v>
      </c>
      <c r="H56" s="12">
        <f t="shared" si="9"/>
        <v>100</v>
      </c>
      <c r="I56" s="9">
        <f>F56/5</f>
        <v>500</v>
      </c>
      <c r="J56" s="9">
        <f>I56*G56/100000</f>
        <v>20</v>
      </c>
      <c r="K56" s="9">
        <v>500</v>
      </c>
      <c r="L56" s="9">
        <v>20</v>
      </c>
      <c r="M56" s="9">
        <v>500</v>
      </c>
      <c r="N56" s="9">
        <v>20</v>
      </c>
      <c r="O56" s="9">
        <v>500</v>
      </c>
      <c r="P56" s="9">
        <v>20</v>
      </c>
      <c r="Q56" s="9">
        <v>500</v>
      </c>
      <c r="R56" s="9">
        <v>20</v>
      </c>
      <c r="S56" s="13">
        <v>84</v>
      </c>
      <c r="T56" s="13">
        <v>16</v>
      </c>
      <c r="U56" s="12">
        <v>5</v>
      </c>
    </row>
    <row r="57" spans="1:21" ht="18">
      <c r="A57" s="59">
        <v>11</v>
      </c>
      <c r="B57" s="61" t="s">
        <v>51</v>
      </c>
      <c r="C57" s="11" t="s">
        <v>136</v>
      </c>
      <c r="D57" s="11" t="s">
        <v>137</v>
      </c>
      <c r="E57" s="11" t="s">
        <v>138</v>
      </c>
      <c r="F57" s="9">
        <v>2000</v>
      </c>
      <c r="G57" s="9">
        <v>15850</v>
      </c>
      <c r="H57" s="12">
        <v>317</v>
      </c>
      <c r="I57" s="9"/>
      <c r="J57" s="9"/>
      <c r="K57" s="9">
        <f>F57/4</f>
        <v>500</v>
      </c>
      <c r="L57" s="9">
        <f>K57*G57/100000</f>
        <v>79.25</v>
      </c>
      <c r="M57" s="9">
        <v>500</v>
      </c>
      <c r="N57" s="9">
        <v>79.25</v>
      </c>
      <c r="O57" s="9">
        <v>500</v>
      </c>
      <c r="P57" s="9">
        <v>79.25</v>
      </c>
      <c r="Q57" s="9">
        <v>500</v>
      </c>
      <c r="R57" s="9">
        <v>79.25</v>
      </c>
      <c r="S57" s="13">
        <v>67</v>
      </c>
      <c r="T57" s="13">
        <v>1</v>
      </c>
      <c r="U57" s="12">
        <f t="shared" si="1"/>
        <v>67</v>
      </c>
    </row>
    <row r="58" spans="1:21" ht="36">
      <c r="A58" s="60"/>
      <c r="B58" s="62"/>
      <c r="C58" s="11" t="s">
        <v>139</v>
      </c>
      <c r="D58" s="11" t="s">
        <v>132</v>
      </c>
      <c r="E58" s="11" t="s">
        <v>138</v>
      </c>
      <c r="F58" s="9">
        <v>1720</v>
      </c>
      <c r="G58" s="9">
        <v>11453</v>
      </c>
      <c r="H58" s="12">
        <v>197</v>
      </c>
      <c r="I58" s="9"/>
      <c r="J58" s="9"/>
      <c r="K58" s="9">
        <f>F58/5</f>
        <v>344</v>
      </c>
      <c r="L58" s="12">
        <f>K58*G58/100000</f>
        <v>39.398319999999998</v>
      </c>
      <c r="M58" s="9">
        <v>344</v>
      </c>
      <c r="N58" s="12">
        <v>39.398319999999998</v>
      </c>
      <c r="O58" s="12">
        <v>344</v>
      </c>
      <c r="P58" s="12">
        <v>39.398319999999998</v>
      </c>
      <c r="Q58" s="12">
        <v>344</v>
      </c>
      <c r="R58" s="12">
        <v>39.398319999999998</v>
      </c>
      <c r="S58" s="13">
        <v>58</v>
      </c>
      <c r="T58" s="13">
        <v>4</v>
      </c>
      <c r="U58" s="12">
        <v>15</v>
      </c>
    </row>
    <row r="59" spans="1:21" ht="72">
      <c r="A59" s="59">
        <v>12</v>
      </c>
      <c r="B59" s="61" t="s">
        <v>51</v>
      </c>
      <c r="C59" s="11" t="s">
        <v>140</v>
      </c>
      <c r="D59" s="11" t="s">
        <v>141</v>
      </c>
      <c r="E59" s="63" t="s">
        <v>142</v>
      </c>
      <c r="F59" s="9">
        <v>20000</v>
      </c>
      <c r="G59" s="9">
        <v>4000</v>
      </c>
      <c r="H59" s="12">
        <v>300</v>
      </c>
      <c r="I59" s="9"/>
      <c r="J59" s="9"/>
      <c r="K59" s="9">
        <f>F59/5</f>
        <v>4000</v>
      </c>
      <c r="L59" s="9">
        <f>K59*G59/100000</f>
        <v>160</v>
      </c>
      <c r="M59" s="9">
        <v>4000</v>
      </c>
      <c r="N59" s="9">
        <v>160</v>
      </c>
      <c r="O59" s="9">
        <v>4000</v>
      </c>
      <c r="P59" s="9">
        <v>160</v>
      </c>
      <c r="Q59" s="9">
        <v>4000</v>
      </c>
      <c r="R59" s="9">
        <v>160</v>
      </c>
      <c r="S59" s="13">
        <v>667</v>
      </c>
      <c r="T59" s="13">
        <v>30</v>
      </c>
      <c r="U59" s="12">
        <v>22</v>
      </c>
    </row>
    <row r="60" spans="1:21" ht="72">
      <c r="A60" s="60"/>
      <c r="B60" s="62"/>
      <c r="C60" s="11" t="s">
        <v>143</v>
      </c>
      <c r="D60" s="11" t="s">
        <v>141</v>
      </c>
      <c r="E60" s="64"/>
      <c r="F60" s="9">
        <v>20000</v>
      </c>
      <c r="G60" s="9">
        <v>4000</v>
      </c>
      <c r="H60" s="12">
        <v>150</v>
      </c>
      <c r="I60" s="9"/>
      <c r="J60" s="9"/>
      <c r="K60" s="9">
        <f>F60/5</f>
        <v>4000</v>
      </c>
      <c r="L60" s="9">
        <f>K60*G60/100000</f>
        <v>160</v>
      </c>
      <c r="M60" s="9">
        <v>4000</v>
      </c>
      <c r="N60" s="9">
        <v>160</v>
      </c>
      <c r="O60" s="9">
        <v>4000</v>
      </c>
      <c r="P60" s="9">
        <v>160</v>
      </c>
      <c r="Q60" s="9">
        <v>4000</v>
      </c>
      <c r="R60" s="9">
        <v>160</v>
      </c>
      <c r="S60" s="13">
        <v>667</v>
      </c>
      <c r="T60" s="13">
        <v>30</v>
      </c>
      <c r="U60" s="12">
        <v>22</v>
      </c>
    </row>
    <row r="61" spans="1:21" ht="18">
      <c r="A61" s="9"/>
      <c r="B61" s="9"/>
      <c r="C61" s="9"/>
      <c r="D61" s="17"/>
      <c r="E61" s="9"/>
      <c r="F61" s="18">
        <f>SUM(F4:F60)</f>
        <v>251200</v>
      </c>
      <c r="G61" s="9"/>
      <c r="H61" s="18">
        <f t="shared" ref="H61:R61" si="10">SUM(H4:H60)</f>
        <v>31260.829999999998</v>
      </c>
      <c r="I61" s="18">
        <f t="shared" si="10"/>
        <v>4700</v>
      </c>
      <c r="J61" s="18">
        <f t="shared" si="10"/>
        <v>243</v>
      </c>
      <c r="K61" s="18">
        <f t="shared" si="10"/>
        <v>49599</v>
      </c>
      <c r="L61" s="19">
        <f t="shared" si="10"/>
        <v>6067.3683200000005</v>
      </c>
      <c r="M61" s="19">
        <f t="shared" si="10"/>
        <v>52179</v>
      </c>
      <c r="N61" s="19">
        <f t="shared" si="10"/>
        <v>6740.7683200000001</v>
      </c>
      <c r="O61" s="19">
        <f t="shared" si="10"/>
        <v>53479</v>
      </c>
      <c r="P61" s="19">
        <f t="shared" si="10"/>
        <v>6860.7683200000001</v>
      </c>
      <c r="Q61" s="19">
        <f t="shared" si="10"/>
        <v>82899</v>
      </c>
      <c r="R61" s="19">
        <f t="shared" si="10"/>
        <v>11402.088320000001</v>
      </c>
      <c r="S61" s="20"/>
      <c r="T61" s="20"/>
      <c r="U61" s="20"/>
    </row>
    <row r="62" spans="1:21">
      <c r="B62" s="21"/>
      <c r="D62" s="22"/>
    </row>
    <row r="63" spans="1:21" ht="28.5">
      <c r="B63" s="23" t="s">
        <v>144</v>
      </c>
      <c r="D63" s="22"/>
    </row>
    <row r="64" spans="1:21" ht="28.5">
      <c r="B64" s="23" t="s">
        <v>145</v>
      </c>
      <c r="D64" s="22"/>
    </row>
    <row r="65" spans="2:4" ht="28.5">
      <c r="B65" s="23" t="s">
        <v>146</v>
      </c>
      <c r="D65" s="22"/>
    </row>
  </sheetData>
  <mergeCells count="44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L2"/>
    <mergeCell ref="M2:N2"/>
    <mergeCell ref="O2:P2"/>
    <mergeCell ref="Q2:R2"/>
    <mergeCell ref="S2:U2"/>
    <mergeCell ref="A5:A6"/>
    <mergeCell ref="B5:B6"/>
    <mergeCell ref="C5:C6"/>
    <mergeCell ref="D5:D6"/>
    <mergeCell ref="B7:B9"/>
    <mergeCell ref="C7:C9"/>
    <mergeCell ref="D7:D9"/>
    <mergeCell ref="A10:A11"/>
    <mergeCell ref="B10:B11"/>
    <mergeCell ref="A7:A9"/>
    <mergeCell ref="E44:E45"/>
    <mergeCell ref="A48:A50"/>
    <mergeCell ref="B48:B50"/>
    <mergeCell ref="A51:A52"/>
    <mergeCell ref="B51:B52"/>
    <mergeCell ref="C51:C52"/>
    <mergeCell ref="A14:A47"/>
    <mergeCell ref="B14:B47"/>
    <mergeCell ref="C14:C43"/>
    <mergeCell ref="D17:D43"/>
    <mergeCell ref="D44:D45"/>
    <mergeCell ref="A59:A60"/>
    <mergeCell ref="B59:B60"/>
    <mergeCell ref="E59:E60"/>
    <mergeCell ref="A53:A56"/>
    <mergeCell ref="B53:B56"/>
    <mergeCell ref="C54:C55"/>
    <mergeCell ref="A57:A58"/>
    <mergeCell ref="B57:B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3"/>
  <sheetViews>
    <sheetView tabSelected="1" workbookViewId="0">
      <selection activeCell="H21" sqref="H21"/>
    </sheetView>
  </sheetViews>
  <sheetFormatPr defaultRowHeight="15"/>
  <cols>
    <col min="1" max="1" width="36.7109375" style="99" customWidth="1"/>
    <col min="2" max="33" width="12.7109375" customWidth="1"/>
  </cols>
  <sheetData>
    <row r="1" spans="1:33" ht="21">
      <c r="A1" s="98" t="s">
        <v>221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4" spans="1:33" ht="45">
      <c r="A4" s="1" t="s">
        <v>10</v>
      </c>
      <c r="B4" s="100" t="s">
        <v>220</v>
      </c>
      <c r="C4" s="101" t="s">
        <v>222</v>
      </c>
      <c r="D4" s="101" t="s">
        <v>223</v>
      </c>
      <c r="E4" s="101" t="s">
        <v>224</v>
      </c>
      <c r="F4" s="101" t="s">
        <v>225</v>
      </c>
      <c r="G4" s="101" t="s">
        <v>226</v>
      </c>
      <c r="H4" s="101" t="s">
        <v>227</v>
      </c>
      <c r="I4" s="101" t="s">
        <v>228</v>
      </c>
      <c r="J4" s="101" t="s">
        <v>229</v>
      </c>
      <c r="K4" s="101" t="s">
        <v>230</v>
      </c>
      <c r="L4" s="101" t="s">
        <v>231</v>
      </c>
      <c r="M4" s="101" t="s">
        <v>232</v>
      </c>
      <c r="N4" s="101" t="s">
        <v>233</v>
      </c>
      <c r="O4" s="101" t="s">
        <v>234</v>
      </c>
      <c r="P4" s="101" t="s">
        <v>235</v>
      </c>
      <c r="Q4" s="101" t="s">
        <v>236</v>
      </c>
      <c r="R4" s="101" t="s">
        <v>237</v>
      </c>
      <c r="S4" s="101" t="s">
        <v>238</v>
      </c>
      <c r="T4" s="101" t="s">
        <v>239</v>
      </c>
      <c r="U4" s="101" t="s">
        <v>240</v>
      </c>
      <c r="V4" s="101" t="s">
        <v>241</v>
      </c>
      <c r="W4" s="101" t="s">
        <v>242</v>
      </c>
      <c r="X4" s="101" t="s">
        <v>243</v>
      </c>
      <c r="Y4" s="101" t="s">
        <v>244</v>
      </c>
      <c r="Z4" s="101" t="s">
        <v>245</v>
      </c>
      <c r="AA4" s="101" t="s">
        <v>246</v>
      </c>
      <c r="AB4" s="101" t="s">
        <v>247</v>
      </c>
      <c r="AC4" s="101" t="s">
        <v>248</v>
      </c>
      <c r="AD4" s="101" t="s">
        <v>249</v>
      </c>
      <c r="AE4" s="100" t="s">
        <v>250</v>
      </c>
      <c r="AF4" s="101" t="s">
        <v>251</v>
      </c>
      <c r="AG4" s="101" t="s">
        <v>29</v>
      </c>
    </row>
    <row r="5" spans="1:33">
      <c r="A5" s="2" t="s">
        <v>0</v>
      </c>
      <c r="B5" s="3">
        <v>13</v>
      </c>
      <c r="C5" s="3">
        <v>54</v>
      </c>
      <c r="D5" s="3">
        <v>114</v>
      </c>
      <c r="E5" s="3">
        <v>54</v>
      </c>
      <c r="F5" s="3">
        <v>109</v>
      </c>
      <c r="G5" s="3">
        <v>10</v>
      </c>
      <c r="H5" s="3">
        <v>6</v>
      </c>
      <c r="I5" s="3">
        <v>9</v>
      </c>
      <c r="J5" s="3">
        <v>1</v>
      </c>
      <c r="K5" s="3">
        <v>8</v>
      </c>
      <c r="L5" s="3">
        <v>13</v>
      </c>
      <c r="M5" s="3">
        <v>65</v>
      </c>
      <c r="N5" s="3">
        <v>4</v>
      </c>
      <c r="O5" s="3">
        <v>71</v>
      </c>
      <c r="P5" s="3">
        <v>10</v>
      </c>
      <c r="Q5" s="3">
        <v>31</v>
      </c>
      <c r="R5" s="3">
        <v>17</v>
      </c>
      <c r="S5" s="3">
        <v>14</v>
      </c>
      <c r="T5" s="3">
        <v>7</v>
      </c>
      <c r="U5" s="3">
        <v>13</v>
      </c>
      <c r="V5" s="3">
        <v>6</v>
      </c>
      <c r="W5" s="3">
        <v>40</v>
      </c>
      <c r="X5" s="3">
        <v>114</v>
      </c>
      <c r="Y5" s="3">
        <v>33</v>
      </c>
      <c r="Z5" s="3">
        <v>3</v>
      </c>
      <c r="AA5" s="3">
        <v>20</v>
      </c>
      <c r="AB5" s="3">
        <v>54</v>
      </c>
      <c r="AC5" s="3">
        <v>44</v>
      </c>
      <c r="AD5" s="3">
        <v>20</v>
      </c>
      <c r="AE5" s="3">
        <v>6</v>
      </c>
      <c r="AF5" s="3"/>
      <c r="AG5" s="5">
        <v>963</v>
      </c>
    </row>
    <row r="6" spans="1:33">
      <c r="A6" s="2" t="s">
        <v>1</v>
      </c>
      <c r="B6" s="3">
        <v>783</v>
      </c>
      <c r="C6" s="3">
        <v>400</v>
      </c>
      <c r="D6" s="3">
        <v>642</v>
      </c>
      <c r="E6" s="3">
        <v>1432</v>
      </c>
      <c r="F6" s="3">
        <v>4118</v>
      </c>
      <c r="G6" s="3">
        <v>231</v>
      </c>
      <c r="H6" s="3">
        <v>239</v>
      </c>
      <c r="I6" s="3">
        <v>213</v>
      </c>
      <c r="J6" s="3">
        <v>292</v>
      </c>
      <c r="K6" s="3">
        <v>201</v>
      </c>
      <c r="L6" s="3">
        <v>341</v>
      </c>
      <c r="M6" s="3">
        <v>440</v>
      </c>
      <c r="N6" s="3">
        <v>336</v>
      </c>
      <c r="O6" s="3">
        <v>1113</v>
      </c>
      <c r="P6" s="3">
        <v>247</v>
      </c>
      <c r="Q6" s="3">
        <v>953</v>
      </c>
      <c r="R6" s="3">
        <v>303</v>
      </c>
      <c r="S6" s="3">
        <v>380</v>
      </c>
      <c r="T6" s="3">
        <v>64</v>
      </c>
      <c r="U6" s="3">
        <v>227</v>
      </c>
      <c r="V6" s="3">
        <v>385</v>
      </c>
      <c r="W6" s="3">
        <v>1271</v>
      </c>
      <c r="X6" s="3">
        <v>3601</v>
      </c>
      <c r="Y6" s="3">
        <v>1406</v>
      </c>
      <c r="Z6" s="3">
        <v>149</v>
      </c>
      <c r="AA6" s="3">
        <v>460</v>
      </c>
      <c r="AB6" s="3">
        <v>1076</v>
      </c>
      <c r="AC6" s="3">
        <v>320</v>
      </c>
      <c r="AD6" s="3">
        <v>308</v>
      </c>
      <c r="AE6" s="3">
        <v>355</v>
      </c>
      <c r="AF6" s="3"/>
      <c r="AG6" s="5">
        <v>22286</v>
      </c>
    </row>
    <row r="7" spans="1:33">
      <c r="A7" s="2" t="s">
        <v>2</v>
      </c>
      <c r="B7" s="3">
        <v>283</v>
      </c>
      <c r="C7" s="3">
        <v>188</v>
      </c>
      <c r="D7" s="3">
        <v>540</v>
      </c>
      <c r="E7" s="3">
        <v>383</v>
      </c>
      <c r="F7" s="3">
        <v>355</v>
      </c>
      <c r="G7" s="3">
        <v>36</v>
      </c>
      <c r="H7" s="3">
        <v>29</v>
      </c>
      <c r="I7" s="3">
        <v>96</v>
      </c>
      <c r="J7" s="3">
        <v>99</v>
      </c>
      <c r="K7" s="3">
        <v>40</v>
      </c>
      <c r="L7" s="3">
        <v>132</v>
      </c>
      <c r="M7" s="3">
        <v>201</v>
      </c>
      <c r="N7" s="3">
        <v>61</v>
      </c>
      <c r="O7" s="3">
        <v>412</v>
      </c>
      <c r="P7" s="3">
        <v>89</v>
      </c>
      <c r="Q7" s="3">
        <v>213</v>
      </c>
      <c r="R7" s="3">
        <v>84</v>
      </c>
      <c r="S7" s="3">
        <v>93</v>
      </c>
      <c r="T7" s="3">
        <v>36</v>
      </c>
      <c r="U7" s="3">
        <v>47</v>
      </c>
      <c r="V7" s="3">
        <v>101</v>
      </c>
      <c r="W7" s="3">
        <v>275</v>
      </c>
      <c r="X7" s="3">
        <v>423</v>
      </c>
      <c r="Y7" s="3">
        <v>256</v>
      </c>
      <c r="Z7" s="3">
        <v>35</v>
      </c>
      <c r="AA7" s="3">
        <v>149</v>
      </c>
      <c r="AB7" s="3">
        <v>598</v>
      </c>
      <c r="AC7" s="3">
        <v>74</v>
      </c>
      <c r="AD7" s="3">
        <v>118</v>
      </c>
      <c r="AE7" s="3">
        <v>72</v>
      </c>
      <c r="AF7" s="3"/>
      <c r="AG7" s="5">
        <v>5518</v>
      </c>
    </row>
    <row r="8" spans="1:33">
      <c r="A8" s="2" t="s">
        <v>3</v>
      </c>
      <c r="B8" s="3">
        <v>930</v>
      </c>
      <c r="C8" s="3">
        <v>714</v>
      </c>
      <c r="D8" s="3">
        <v>1833</v>
      </c>
      <c r="E8" s="3">
        <v>2321</v>
      </c>
      <c r="F8" s="3">
        <v>1751</v>
      </c>
      <c r="G8" s="3">
        <v>228</v>
      </c>
      <c r="H8" s="3">
        <v>251</v>
      </c>
      <c r="I8" s="3">
        <v>327</v>
      </c>
      <c r="J8" s="3">
        <v>256</v>
      </c>
      <c r="K8" s="3">
        <v>194</v>
      </c>
      <c r="L8" s="3">
        <v>338</v>
      </c>
      <c r="M8" s="3">
        <v>1030</v>
      </c>
      <c r="N8" s="3">
        <v>409</v>
      </c>
      <c r="O8" s="3">
        <v>1484</v>
      </c>
      <c r="P8" s="3">
        <v>346</v>
      </c>
      <c r="Q8" s="3">
        <v>1110</v>
      </c>
      <c r="R8" s="3">
        <v>428</v>
      </c>
      <c r="S8" s="3">
        <v>436</v>
      </c>
      <c r="T8" s="3">
        <v>111</v>
      </c>
      <c r="U8" s="3">
        <v>409</v>
      </c>
      <c r="V8" s="3">
        <v>440</v>
      </c>
      <c r="W8" s="3">
        <v>458</v>
      </c>
      <c r="X8" s="3">
        <v>1343</v>
      </c>
      <c r="Y8" s="3">
        <v>1635</v>
      </c>
      <c r="Z8" s="3">
        <v>236</v>
      </c>
      <c r="AA8" s="3">
        <v>566</v>
      </c>
      <c r="AB8" s="3">
        <v>1878</v>
      </c>
      <c r="AC8" s="3">
        <v>296</v>
      </c>
      <c r="AD8" s="3">
        <v>979</v>
      </c>
      <c r="AE8" s="3">
        <v>407</v>
      </c>
      <c r="AF8" s="3"/>
      <c r="AG8" s="5">
        <v>23144</v>
      </c>
    </row>
    <row r="9" spans="1:33">
      <c r="A9" s="2" t="s">
        <v>4</v>
      </c>
      <c r="B9" s="4">
        <v>753</v>
      </c>
      <c r="C9" s="4">
        <v>786</v>
      </c>
      <c r="D9" s="4">
        <v>2693</v>
      </c>
      <c r="E9" s="4">
        <v>1695</v>
      </c>
      <c r="F9" s="4">
        <v>1255</v>
      </c>
      <c r="G9" s="4">
        <v>279</v>
      </c>
      <c r="H9" s="4">
        <v>242</v>
      </c>
      <c r="I9" s="4">
        <v>395</v>
      </c>
      <c r="J9" s="4">
        <v>320</v>
      </c>
      <c r="K9" s="4">
        <v>225</v>
      </c>
      <c r="L9" s="4">
        <v>293</v>
      </c>
      <c r="M9" s="4">
        <v>3109</v>
      </c>
      <c r="N9" s="4">
        <v>426</v>
      </c>
      <c r="O9" s="4">
        <v>1587</v>
      </c>
      <c r="P9" s="4">
        <v>249</v>
      </c>
      <c r="Q9" s="4">
        <v>981</v>
      </c>
      <c r="R9" s="4">
        <v>440</v>
      </c>
      <c r="S9" s="4">
        <v>414</v>
      </c>
      <c r="T9" s="4">
        <v>218</v>
      </c>
      <c r="U9" s="4">
        <v>444</v>
      </c>
      <c r="V9" s="4">
        <v>305</v>
      </c>
      <c r="W9" s="4">
        <v>588</v>
      </c>
      <c r="X9" s="4">
        <v>1675</v>
      </c>
      <c r="Y9" s="4">
        <v>1565</v>
      </c>
      <c r="Z9" s="4">
        <v>249</v>
      </c>
      <c r="AA9" s="4">
        <v>664</v>
      </c>
      <c r="AB9" s="4">
        <v>1574</v>
      </c>
      <c r="AC9" s="4">
        <v>604</v>
      </c>
      <c r="AD9" s="4">
        <v>1125</v>
      </c>
      <c r="AE9" s="4">
        <v>388</v>
      </c>
      <c r="AF9" s="4"/>
      <c r="AG9" s="102">
        <v>25541</v>
      </c>
    </row>
    <row r="10" spans="1:33">
      <c r="A10" s="2" t="s">
        <v>5</v>
      </c>
      <c r="B10" s="3">
        <v>212</v>
      </c>
      <c r="C10" s="3">
        <v>210</v>
      </c>
      <c r="D10" s="3">
        <v>556</v>
      </c>
      <c r="E10" s="3">
        <v>571</v>
      </c>
      <c r="F10" s="3">
        <v>763</v>
      </c>
      <c r="G10" s="3">
        <v>59</v>
      </c>
      <c r="H10" s="3">
        <v>81</v>
      </c>
      <c r="I10" s="3">
        <v>76</v>
      </c>
      <c r="J10" s="3">
        <v>50</v>
      </c>
      <c r="K10" s="3">
        <v>35</v>
      </c>
      <c r="L10" s="3">
        <v>85</v>
      </c>
      <c r="M10" s="3">
        <v>293</v>
      </c>
      <c r="N10" s="3">
        <v>75</v>
      </c>
      <c r="O10" s="3">
        <v>465</v>
      </c>
      <c r="P10" s="3">
        <v>83</v>
      </c>
      <c r="Q10" s="3">
        <v>295</v>
      </c>
      <c r="R10" s="3">
        <v>85</v>
      </c>
      <c r="S10" s="3">
        <v>82</v>
      </c>
      <c r="T10" s="3">
        <v>23</v>
      </c>
      <c r="U10" s="3">
        <v>75</v>
      </c>
      <c r="V10" s="3">
        <v>89</v>
      </c>
      <c r="W10" s="3">
        <v>193</v>
      </c>
      <c r="X10" s="3">
        <v>545</v>
      </c>
      <c r="Y10" s="3">
        <v>542</v>
      </c>
      <c r="Z10" s="3">
        <v>42</v>
      </c>
      <c r="AA10" s="3">
        <v>126</v>
      </c>
      <c r="AB10" s="3">
        <v>574</v>
      </c>
      <c r="AC10" s="3">
        <v>93</v>
      </c>
      <c r="AD10" s="3">
        <v>181</v>
      </c>
      <c r="AE10" s="3">
        <v>125</v>
      </c>
      <c r="AF10" s="3"/>
      <c r="AG10" s="5">
        <v>6684</v>
      </c>
    </row>
    <row r="11" spans="1:33">
      <c r="A11" s="2" t="s">
        <v>6</v>
      </c>
      <c r="B11" s="3">
        <v>196</v>
      </c>
      <c r="C11" s="3">
        <v>148</v>
      </c>
      <c r="D11" s="3">
        <v>466</v>
      </c>
      <c r="E11" s="3">
        <v>413</v>
      </c>
      <c r="F11" s="3">
        <v>422</v>
      </c>
      <c r="G11" s="3">
        <v>112</v>
      </c>
      <c r="H11" s="3">
        <v>82</v>
      </c>
      <c r="I11" s="3">
        <v>104</v>
      </c>
      <c r="J11" s="3">
        <v>81</v>
      </c>
      <c r="K11" s="3">
        <v>44</v>
      </c>
      <c r="L11" s="3">
        <v>137</v>
      </c>
      <c r="M11" s="3">
        <v>390</v>
      </c>
      <c r="N11" s="3">
        <v>146</v>
      </c>
      <c r="O11" s="3">
        <v>451</v>
      </c>
      <c r="P11" s="3">
        <v>80</v>
      </c>
      <c r="Q11" s="3">
        <v>406</v>
      </c>
      <c r="R11" s="3">
        <v>106</v>
      </c>
      <c r="S11" s="3">
        <v>135</v>
      </c>
      <c r="T11" s="3">
        <v>40</v>
      </c>
      <c r="U11" s="3">
        <v>118</v>
      </c>
      <c r="V11" s="3">
        <v>124</v>
      </c>
      <c r="W11" s="3">
        <v>276</v>
      </c>
      <c r="X11" s="3">
        <v>600</v>
      </c>
      <c r="Y11" s="3">
        <v>475</v>
      </c>
      <c r="Z11" s="3">
        <v>57</v>
      </c>
      <c r="AA11" s="3">
        <v>180</v>
      </c>
      <c r="AB11" s="3">
        <v>413</v>
      </c>
      <c r="AC11" s="3">
        <v>80</v>
      </c>
      <c r="AD11" s="3">
        <v>254</v>
      </c>
      <c r="AE11" s="3">
        <v>180</v>
      </c>
      <c r="AF11" s="3"/>
      <c r="AG11" s="5">
        <v>6716</v>
      </c>
    </row>
    <row r="12" spans="1:33">
      <c r="A12" s="2" t="s">
        <v>7</v>
      </c>
      <c r="B12" s="3">
        <v>329</v>
      </c>
      <c r="C12" s="3">
        <v>244</v>
      </c>
      <c r="D12" s="3">
        <v>685</v>
      </c>
      <c r="E12" s="3">
        <v>663</v>
      </c>
      <c r="F12" s="3">
        <v>1029</v>
      </c>
      <c r="G12" s="3">
        <v>116</v>
      </c>
      <c r="H12" s="3">
        <v>92</v>
      </c>
      <c r="I12" s="3">
        <v>111</v>
      </c>
      <c r="J12" s="3">
        <v>98</v>
      </c>
      <c r="K12" s="3">
        <v>62</v>
      </c>
      <c r="L12" s="3">
        <v>123</v>
      </c>
      <c r="M12" s="3">
        <v>498</v>
      </c>
      <c r="N12" s="3">
        <v>151</v>
      </c>
      <c r="O12" s="3">
        <v>542</v>
      </c>
      <c r="P12" s="3">
        <v>98</v>
      </c>
      <c r="Q12" s="3">
        <v>373</v>
      </c>
      <c r="R12" s="3">
        <v>139</v>
      </c>
      <c r="S12" s="3">
        <v>142</v>
      </c>
      <c r="T12" s="3">
        <v>23</v>
      </c>
      <c r="U12" s="3">
        <v>128</v>
      </c>
      <c r="V12" s="3">
        <v>135</v>
      </c>
      <c r="W12" s="3">
        <v>245</v>
      </c>
      <c r="X12" s="3">
        <v>666</v>
      </c>
      <c r="Y12" s="3">
        <v>564</v>
      </c>
      <c r="Z12" s="3">
        <v>64</v>
      </c>
      <c r="AA12" s="3">
        <v>195</v>
      </c>
      <c r="AB12" s="3">
        <v>584</v>
      </c>
      <c r="AC12" s="3">
        <v>194</v>
      </c>
      <c r="AD12" s="3">
        <v>277</v>
      </c>
      <c r="AE12" s="3">
        <v>141</v>
      </c>
      <c r="AF12" s="3"/>
      <c r="AG12" s="5">
        <v>8711</v>
      </c>
    </row>
    <row r="13" spans="1:33">
      <c r="A13" s="2" t="s">
        <v>8</v>
      </c>
      <c r="B13" s="3">
        <v>97</v>
      </c>
      <c r="C13" s="3">
        <v>129</v>
      </c>
      <c r="D13" s="3">
        <v>304</v>
      </c>
      <c r="E13" s="3">
        <v>307</v>
      </c>
      <c r="F13" s="3">
        <v>237</v>
      </c>
      <c r="G13" s="3">
        <v>21</v>
      </c>
      <c r="H13" s="3">
        <v>27</v>
      </c>
      <c r="I13" s="3">
        <v>51</v>
      </c>
      <c r="J13" s="3">
        <v>41</v>
      </c>
      <c r="K13" s="3">
        <v>24</v>
      </c>
      <c r="L13" s="3">
        <v>35</v>
      </c>
      <c r="M13" s="3">
        <v>116</v>
      </c>
      <c r="N13" s="3">
        <v>42</v>
      </c>
      <c r="O13" s="3">
        <v>243</v>
      </c>
      <c r="P13" s="3">
        <v>35</v>
      </c>
      <c r="Q13" s="3">
        <v>90</v>
      </c>
      <c r="R13" s="3">
        <v>54</v>
      </c>
      <c r="S13" s="3">
        <v>43</v>
      </c>
      <c r="T13" s="3">
        <v>14</v>
      </c>
      <c r="U13" s="3">
        <v>44</v>
      </c>
      <c r="V13" s="3">
        <v>51</v>
      </c>
      <c r="W13" s="3">
        <v>163</v>
      </c>
      <c r="X13" s="3">
        <v>425</v>
      </c>
      <c r="Y13" s="3">
        <v>149</v>
      </c>
      <c r="Z13" s="3">
        <v>32</v>
      </c>
      <c r="AA13" s="3">
        <v>57</v>
      </c>
      <c r="AB13" s="3">
        <v>269</v>
      </c>
      <c r="AC13" s="3">
        <v>56</v>
      </c>
      <c r="AD13" s="3">
        <v>102</v>
      </c>
      <c r="AE13" s="3">
        <v>34</v>
      </c>
      <c r="AF13" s="3"/>
      <c r="AG13" s="5">
        <v>3292</v>
      </c>
    </row>
    <row r="14" spans="1:33">
      <c r="A14" s="2" t="s">
        <v>9</v>
      </c>
      <c r="B14" s="3">
        <v>13</v>
      </c>
      <c r="C14" s="3">
        <v>13</v>
      </c>
      <c r="D14" s="3">
        <v>57</v>
      </c>
      <c r="E14" s="3">
        <v>34</v>
      </c>
      <c r="F14" s="3">
        <v>90</v>
      </c>
      <c r="G14" s="3">
        <v>6</v>
      </c>
      <c r="H14" s="3">
        <v>2</v>
      </c>
      <c r="I14" s="3">
        <v>6</v>
      </c>
      <c r="J14" s="3">
        <v>2</v>
      </c>
      <c r="K14" s="3">
        <v>1</v>
      </c>
      <c r="L14" s="3">
        <v>7</v>
      </c>
      <c r="M14" s="3">
        <v>70</v>
      </c>
      <c r="N14" s="3">
        <v>7</v>
      </c>
      <c r="O14" s="3">
        <v>49</v>
      </c>
      <c r="P14" s="3">
        <v>4</v>
      </c>
      <c r="Q14" s="3">
        <v>18</v>
      </c>
      <c r="R14" s="3">
        <v>6</v>
      </c>
      <c r="S14" s="3"/>
      <c r="T14" s="3">
        <v>6</v>
      </c>
      <c r="U14" s="3">
        <v>3</v>
      </c>
      <c r="V14" s="3">
        <v>4</v>
      </c>
      <c r="W14" s="3">
        <v>72</v>
      </c>
      <c r="X14" s="3">
        <v>179</v>
      </c>
      <c r="Y14" s="3">
        <v>14</v>
      </c>
      <c r="Z14" s="3">
        <v>1</v>
      </c>
      <c r="AA14" s="3">
        <v>11</v>
      </c>
      <c r="AB14" s="3">
        <v>52</v>
      </c>
      <c r="AC14" s="3">
        <v>26</v>
      </c>
      <c r="AD14" s="3">
        <v>12</v>
      </c>
      <c r="AE14" s="3">
        <v>8</v>
      </c>
      <c r="AF14" s="3"/>
      <c r="AG14" s="5">
        <v>773</v>
      </c>
    </row>
    <row r="15" spans="1:33">
      <c r="A15" s="2" t="s">
        <v>11</v>
      </c>
      <c r="B15" s="3">
        <v>75</v>
      </c>
      <c r="C15" s="3">
        <v>102</v>
      </c>
      <c r="D15" s="3">
        <v>305</v>
      </c>
      <c r="E15" s="3">
        <v>245</v>
      </c>
      <c r="F15" s="3">
        <v>4</v>
      </c>
      <c r="G15" s="3">
        <v>16</v>
      </c>
      <c r="H15" s="3">
        <v>17</v>
      </c>
      <c r="I15" s="3">
        <v>34</v>
      </c>
      <c r="J15" s="3">
        <v>26</v>
      </c>
      <c r="K15" s="3">
        <v>20</v>
      </c>
      <c r="L15" s="3">
        <v>26</v>
      </c>
      <c r="M15" s="3">
        <v>475</v>
      </c>
      <c r="N15" s="3">
        <v>17</v>
      </c>
      <c r="O15" s="3">
        <v>926</v>
      </c>
      <c r="P15" s="3">
        <v>24</v>
      </c>
      <c r="Q15" s="3">
        <v>84</v>
      </c>
      <c r="R15" s="3">
        <v>29</v>
      </c>
      <c r="S15" s="3">
        <v>25</v>
      </c>
      <c r="T15" s="3">
        <v>20</v>
      </c>
      <c r="U15" s="3">
        <v>22</v>
      </c>
      <c r="V15" s="3">
        <v>18</v>
      </c>
      <c r="W15" s="3"/>
      <c r="X15" s="3">
        <v>16</v>
      </c>
      <c r="Y15" s="3">
        <v>134</v>
      </c>
      <c r="Z15" s="3">
        <v>18</v>
      </c>
      <c r="AA15" s="3">
        <v>56</v>
      </c>
      <c r="AB15" s="3">
        <v>331</v>
      </c>
      <c r="AC15" s="3">
        <v>2</v>
      </c>
      <c r="AD15" s="3">
        <v>84</v>
      </c>
      <c r="AE15" s="3">
        <v>29</v>
      </c>
      <c r="AF15" s="3"/>
      <c r="AG15" s="5">
        <v>3180</v>
      </c>
    </row>
    <row r="16" spans="1:33">
      <c r="A16" s="2" t="s">
        <v>12</v>
      </c>
      <c r="B16" s="3">
        <v>8</v>
      </c>
      <c r="C16" s="3">
        <v>3</v>
      </c>
      <c r="D16" s="3">
        <v>8</v>
      </c>
      <c r="E16" s="3">
        <v>6</v>
      </c>
      <c r="F16" s="3">
        <v>47</v>
      </c>
      <c r="G16" s="3">
        <v>1</v>
      </c>
      <c r="H16" s="3">
        <v>3</v>
      </c>
      <c r="I16" s="3">
        <v>4</v>
      </c>
      <c r="J16" s="3">
        <v>2</v>
      </c>
      <c r="K16" s="3">
        <v>2</v>
      </c>
      <c r="L16" s="3">
        <v>9</v>
      </c>
      <c r="M16" s="3">
        <v>7</v>
      </c>
      <c r="N16" s="3">
        <v>4</v>
      </c>
      <c r="O16" s="3">
        <v>28</v>
      </c>
      <c r="P16" s="3">
        <v>3</v>
      </c>
      <c r="Q16" s="3">
        <v>13</v>
      </c>
      <c r="R16" s="3">
        <v>5</v>
      </c>
      <c r="S16" s="3">
        <v>8</v>
      </c>
      <c r="T16" s="3">
        <v>1</v>
      </c>
      <c r="U16" s="3"/>
      <c r="V16" s="3">
        <v>5</v>
      </c>
      <c r="W16" s="3">
        <v>15</v>
      </c>
      <c r="X16" s="3">
        <v>39</v>
      </c>
      <c r="Y16" s="3">
        <v>11</v>
      </c>
      <c r="Z16" s="3">
        <v>2</v>
      </c>
      <c r="AA16" s="3">
        <v>1</v>
      </c>
      <c r="AB16" s="3">
        <v>16</v>
      </c>
      <c r="AC16" s="3">
        <v>6</v>
      </c>
      <c r="AD16" s="3">
        <v>5</v>
      </c>
      <c r="AE16" s="3">
        <v>5</v>
      </c>
      <c r="AF16" s="3"/>
      <c r="AG16" s="5">
        <v>267</v>
      </c>
    </row>
    <row r="17" spans="1:33">
      <c r="A17" s="2" t="s">
        <v>13</v>
      </c>
      <c r="B17" s="3">
        <v>19</v>
      </c>
      <c r="C17" s="3">
        <v>18</v>
      </c>
      <c r="D17" s="3">
        <v>79</v>
      </c>
      <c r="E17" s="3">
        <v>44</v>
      </c>
      <c r="F17" s="3">
        <v>87</v>
      </c>
      <c r="G17" s="3">
        <v>1</v>
      </c>
      <c r="H17" s="3">
        <v>3</v>
      </c>
      <c r="I17" s="3">
        <v>9</v>
      </c>
      <c r="J17" s="3">
        <v>8</v>
      </c>
      <c r="K17" s="3">
        <v>1</v>
      </c>
      <c r="L17" s="3">
        <v>4</v>
      </c>
      <c r="M17" s="3">
        <v>19</v>
      </c>
      <c r="N17" s="3">
        <v>11</v>
      </c>
      <c r="O17" s="3">
        <v>41</v>
      </c>
      <c r="P17" s="3">
        <v>4</v>
      </c>
      <c r="Q17" s="3">
        <v>11</v>
      </c>
      <c r="R17" s="3">
        <v>7</v>
      </c>
      <c r="S17" s="3">
        <v>6</v>
      </c>
      <c r="T17" s="3">
        <v>1</v>
      </c>
      <c r="U17" s="3">
        <v>2</v>
      </c>
      <c r="V17" s="3">
        <v>7</v>
      </c>
      <c r="W17" s="3">
        <v>74</v>
      </c>
      <c r="X17" s="3">
        <v>127</v>
      </c>
      <c r="Y17" s="3">
        <v>10</v>
      </c>
      <c r="Z17" s="3">
        <v>3</v>
      </c>
      <c r="AA17" s="3">
        <v>9</v>
      </c>
      <c r="AB17" s="3">
        <v>59</v>
      </c>
      <c r="AC17" s="3">
        <v>13</v>
      </c>
      <c r="AD17" s="3">
        <v>11</v>
      </c>
      <c r="AE17" s="3">
        <v>3</v>
      </c>
      <c r="AF17" s="3"/>
      <c r="AG17" s="5">
        <v>691</v>
      </c>
    </row>
    <row r="18" spans="1:33">
      <c r="A18" s="2" t="s">
        <v>14</v>
      </c>
      <c r="B18" s="3">
        <v>172</v>
      </c>
      <c r="C18" s="3">
        <v>136</v>
      </c>
      <c r="D18" s="3">
        <v>373</v>
      </c>
      <c r="E18" s="3">
        <v>369</v>
      </c>
      <c r="F18" s="3">
        <v>287</v>
      </c>
      <c r="G18" s="3">
        <v>43</v>
      </c>
      <c r="H18" s="3">
        <v>45</v>
      </c>
      <c r="I18" s="3">
        <v>68</v>
      </c>
      <c r="J18" s="3">
        <v>72</v>
      </c>
      <c r="K18" s="3">
        <v>42</v>
      </c>
      <c r="L18" s="3">
        <v>88</v>
      </c>
      <c r="M18" s="3">
        <v>143</v>
      </c>
      <c r="N18" s="3">
        <v>68</v>
      </c>
      <c r="O18" s="3">
        <v>258</v>
      </c>
      <c r="P18" s="3">
        <v>60</v>
      </c>
      <c r="Q18" s="3">
        <v>199</v>
      </c>
      <c r="R18" s="3">
        <v>73</v>
      </c>
      <c r="S18" s="3">
        <v>64</v>
      </c>
      <c r="T18" s="3">
        <v>19</v>
      </c>
      <c r="U18" s="3">
        <v>66</v>
      </c>
      <c r="V18" s="3">
        <v>92</v>
      </c>
      <c r="W18" s="3">
        <v>224</v>
      </c>
      <c r="X18" s="3">
        <v>396</v>
      </c>
      <c r="Y18" s="3">
        <v>258</v>
      </c>
      <c r="Z18" s="3">
        <v>40</v>
      </c>
      <c r="AA18" s="3">
        <v>96</v>
      </c>
      <c r="AB18" s="3">
        <v>443</v>
      </c>
      <c r="AC18" s="3">
        <v>53</v>
      </c>
      <c r="AD18" s="3">
        <v>132</v>
      </c>
      <c r="AE18" s="3">
        <v>65</v>
      </c>
      <c r="AF18" s="3"/>
      <c r="AG18" s="5">
        <v>4444</v>
      </c>
    </row>
    <row r="19" spans="1:33">
      <c r="A19" s="2" t="s">
        <v>15</v>
      </c>
      <c r="B19" s="3">
        <v>118</v>
      </c>
      <c r="C19" s="3">
        <v>134</v>
      </c>
      <c r="D19" s="3">
        <v>305</v>
      </c>
      <c r="E19" s="3">
        <v>225</v>
      </c>
      <c r="F19" s="3">
        <v>226</v>
      </c>
      <c r="G19" s="3">
        <v>41</v>
      </c>
      <c r="H19" s="3">
        <v>37</v>
      </c>
      <c r="I19" s="3">
        <v>41</v>
      </c>
      <c r="J19" s="3">
        <v>47</v>
      </c>
      <c r="K19" s="3">
        <v>27</v>
      </c>
      <c r="L19" s="3">
        <v>45</v>
      </c>
      <c r="M19" s="3">
        <v>94</v>
      </c>
      <c r="N19" s="3">
        <v>66</v>
      </c>
      <c r="O19" s="3">
        <v>121</v>
      </c>
      <c r="P19" s="3">
        <v>40</v>
      </c>
      <c r="Q19" s="3">
        <v>135</v>
      </c>
      <c r="R19" s="3">
        <v>63</v>
      </c>
      <c r="S19" s="3">
        <v>54</v>
      </c>
      <c r="T19" s="3">
        <v>31</v>
      </c>
      <c r="U19" s="3">
        <v>46</v>
      </c>
      <c r="V19" s="3">
        <v>52</v>
      </c>
      <c r="W19" s="3">
        <v>109</v>
      </c>
      <c r="X19" s="3">
        <v>309</v>
      </c>
      <c r="Y19" s="3">
        <v>190</v>
      </c>
      <c r="Z19" s="3">
        <v>29</v>
      </c>
      <c r="AA19" s="3">
        <v>97</v>
      </c>
      <c r="AB19" s="3">
        <v>268</v>
      </c>
      <c r="AC19" s="3">
        <v>46</v>
      </c>
      <c r="AD19" s="3">
        <v>102</v>
      </c>
      <c r="AE19" s="3">
        <v>57</v>
      </c>
      <c r="AF19" s="3"/>
      <c r="AG19" s="5">
        <v>3155</v>
      </c>
    </row>
    <row r="20" spans="1:33">
      <c r="A20" s="2" t="s">
        <v>16</v>
      </c>
      <c r="B20" s="3">
        <v>207</v>
      </c>
      <c r="C20" s="3">
        <v>231</v>
      </c>
      <c r="D20" s="3">
        <v>695</v>
      </c>
      <c r="E20" s="3">
        <v>503</v>
      </c>
      <c r="F20" s="3">
        <v>484</v>
      </c>
      <c r="G20" s="3">
        <v>97</v>
      </c>
      <c r="H20" s="3">
        <v>95</v>
      </c>
      <c r="I20" s="3">
        <v>70</v>
      </c>
      <c r="J20" s="3">
        <v>75</v>
      </c>
      <c r="K20" s="3">
        <v>62</v>
      </c>
      <c r="L20" s="3">
        <v>97</v>
      </c>
      <c r="M20" s="3">
        <v>301</v>
      </c>
      <c r="N20" s="3">
        <v>125</v>
      </c>
      <c r="O20" s="3">
        <v>401</v>
      </c>
      <c r="P20" s="3">
        <v>90</v>
      </c>
      <c r="Q20" s="3">
        <v>349</v>
      </c>
      <c r="R20" s="3">
        <v>90</v>
      </c>
      <c r="S20" s="3">
        <v>117</v>
      </c>
      <c r="T20" s="3">
        <v>47</v>
      </c>
      <c r="U20" s="3">
        <v>131</v>
      </c>
      <c r="V20" s="3">
        <v>104</v>
      </c>
      <c r="W20" s="3">
        <v>164</v>
      </c>
      <c r="X20" s="3">
        <v>471</v>
      </c>
      <c r="Y20" s="3">
        <v>457</v>
      </c>
      <c r="Z20" s="3">
        <v>66</v>
      </c>
      <c r="AA20" s="3">
        <v>168</v>
      </c>
      <c r="AB20" s="3">
        <v>523</v>
      </c>
      <c r="AC20" s="3">
        <v>116</v>
      </c>
      <c r="AD20" s="3">
        <v>200</v>
      </c>
      <c r="AE20" s="3">
        <v>133</v>
      </c>
      <c r="AF20" s="3"/>
      <c r="AG20" s="5">
        <v>6669</v>
      </c>
    </row>
    <row r="21" spans="1:33">
      <c r="A21" s="2" t="s">
        <v>17</v>
      </c>
      <c r="B21" s="3">
        <v>2</v>
      </c>
      <c r="C21" s="3">
        <v>2</v>
      </c>
      <c r="D21" s="3">
        <v>13</v>
      </c>
      <c r="E21" s="3">
        <v>7</v>
      </c>
      <c r="F21" s="3">
        <v>27</v>
      </c>
      <c r="G21" s="3"/>
      <c r="H21" s="3">
        <v>1</v>
      </c>
      <c r="I21" s="3"/>
      <c r="J21" s="3"/>
      <c r="K21" s="3"/>
      <c r="L21" s="3"/>
      <c r="M21" s="3">
        <v>11</v>
      </c>
      <c r="N21" s="3"/>
      <c r="O21" s="3">
        <v>9</v>
      </c>
      <c r="P21" s="3"/>
      <c r="Q21" s="3">
        <v>5</v>
      </c>
      <c r="R21" s="3"/>
      <c r="S21" s="3">
        <v>1</v>
      </c>
      <c r="T21" s="3"/>
      <c r="U21" s="3"/>
      <c r="V21" s="3">
        <v>2</v>
      </c>
      <c r="W21" s="3">
        <v>15</v>
      </c>
      <c r="X21" s="3">
        <v>36</v>
      </c>
      <c r="Y21" s="3"/>
      <c r="Z21" s="3">
        <v>3</v>
      </c>
      <c r="AA21" s="3"/>
      <c r="AB21" s="3">
        <v>16</v>
      </c>
      <c r="AC21" s="3">
        <v>3</v>
      </c>
      <c r="AD21" s="3">
        <v>1</v>
      </c>
      <c r="AE21" s="3"/>
      <c r="AF21" s="3"/>
      <c r="AG21" s="5">
        <v>154</v>
      </c>
    </row>
    <row r="22" spans="1:33">
      <c r="A22" s="2" t="s">
        <v>18</v>
      </c>
      <c r="B22" s="3">
        <v>13</v>
      </c>
      <c r="C22" s="3">
        <v>16</v>
      </c>
      <c r="D22" s="3">
        <v>43</v>
      </c>
      <c r="E22" s="3">
        <v>33</v>
      </c>
      <c r="F22" s="3">
        <v>23</v>
      </c>
      <c r="G22" s="3">
        <v>5</v>
      </c>
      <c r="H22" s="3">
        <v>8</v>
      </c>
      <c r="I22" s="3">
        <v>3</v>
      </c>
      <c r="J22" s="3">
        <v>2</v>
      </c>
      <c r="K22" s="3">
        <v>3</v>
      </c>
      <c r="L22" s="3">
        <v>3</v>
      </c>
      <c r="M22" s="3">
        <v>16</v>
      </c>
      <c r="N22" s="3">
        <v>5</v>
      </c>
      <c r="O22" s="3">
        <v>43</v>
      </c>
      <c r="P22" s="3">
        <v>4</v>
      </c>
      <c r="Q22" s="3">
        <v>20</v>
      </c>
      <c r="R22" s="3">
        <v>11</v>
      </c>
      <c r="S22" s="3">
        <v>9</v>
      </c>
      <c r="T22" s="3">
        <v>8</v>
      </c>
      <c r="U22" s="3">
        <v>6</v>
      </c>
      <c r="V22" s="3">
        <v>8</v>
      </c>
      <c r="W22" s="3">
        <v>22</v>
      </c>
      <c r="X22" s="3">
        <v>46</v>
      </c>
      <c r="Y22" s="3">
        <v>32</v>
      </c>
      <c r="Z22" s="3">
        <v>4</v>
      </c>
      <c r="AA22" s="3">
        <v>13</v>
      </c>
      <c r="AB22" s="3">
        <v>33</v>
      </c>
      <c r="AC22" s="3">
        <v>9</v>
      </c>
      <c r="AD22" s="3">
        <v>11</v>
      </c>
      <c r="AE22" s="3">
        <v>12</v>
      </c>
      <c r="AF22" s="3"/>
      <c r="AG22" s="5">
        <v>464</v>
      </c>
    </row>
    <row r="23" spans="1:33">
      <c r="A23" s="2" t="s">
        <v>19</v>
      </c>
      <c r="B23" s="3">
        <v>10</v>
      </c>
      <c r="C23" s="3">
        <v>11</v>
      </c>
      <c r="D23" s="3">
        <v>34</v>
      </c>
      <c r="E23" s="3">
        <v>36</v>
      </c>
      <c r="F23" s="3">
        <v>85</v>
      </c>
      <c r="G23" s="3">
        <v>4</v>
      </c>
      <c r="H23" s="3">
        <v>4</v>
      </c>
      <c r="I23" s="3">
        <v>8</v>
      </c>
      <c r="J23" s="3">
        <v>6</v>
      </c>
      <c r="K23" s="3">
        <v>3</v>
      </c>
      <c r="L23" s="3">
        <v>4</v>
      </c>
      <c r="M23" s="3">
        <v>65</v>
      </c>
      <c r="N23" s="3">
        <v>10</v>
      </c>
      <c r="O23" s="3">
        <v>65</v>
      </c>
      <c r="P23" s="3">
        <v>4</v>
      </c>
      <c r="Q23" s="3">
        <v>13</v>
      </c>
      <c r="R23" s="3">
        <v>4</v>
      </c>
      <c r="S23" s="3">
        <v>1</v>
      </c>
      <c r="T23" s="3">
        <v>2</v>
      </c>
      <c r="U23" s="3">
        <v>9</v>
      </c>
      <c r="V23" s="3">
        <v>8</v>
      </c>
      <c r="W23" s="3">
        <v>37</v>
      </c>
      <c r="X23" s="3">
        <v>103</v>
      </c>
      <c r="Y23" s="3">
        <v>11</v>
      </c>
      <c r="Z23" s="3">
        <v>3</v>
      </c>
      <c r="AA23" s="3">
        <v>6</v>
      </c>
      <c r="AB23" s="3">
        <v>29</v>
      </c>
      <c r="AC23" s="3">
        <v>18</v>
      </c>
      <c r="AD23" s="3">
        <v>8</v>
      </c>
      <c r="AE23" s="3">
        <v>1</v>
      </c>
      <c r="AF23" s="3"/>
      <c r="AG23" s="5">
        <v>602</v>
      </c>
    </row>
    <row r="24" spans="1:33">
      <c r="A24" s="2" t="s">
        <v>20</v>
      </c>
      <c r="B24" s="3">
        <v>21</v>
      </c>
      <c r="C24" s="3">
        <v>20</v>
      </c>
      <c r="D24" s="3">
        <v>23</v>
      </c>
      <c r="E24" s="3">
        <v>43</v>
      </c>
      <c r="F24" s="3">
        <v>91</v>
      </c>
      <c r="G24" s="3">
        <v>9</v>
      </c>
      <c r="H24" s="3">
        <v>3</v>
      </c>
      <c r="I24" s="3">
        <v>1</v>
      </c>
      <c r="J24" s="3">
        <v>5</v>
      </c>
      <c r="K24" s="3">
        <v>6</v>
      </c>
      <c r="L24" s="3">
        <v>19</v>
      </c>
      <c r="M24" s="3">
        <v>11</v>
      </c>
      <c r="N24" s="3">
        <v>7</v>
      </c>
      <c r="O24" s="3">
        <v>39</v>
      </c>
      <c r="P24" s="3">
        <v>12</v>
      </c>
      <c r="Q24" s="3">
        <v>28</v>
      </c>
      <c r="R24" s="3">
        <v>11</v>
      </c>
      <c r="S24" s="3">
        <v>13</v>
      </c>
      <c r="T24" s="3">
        <v>4</v>
      </c>
      <c r="U24" s="3">
        <v>4</v>
      </c>
      <c r="V24" s="3">
        <v>9</v>
      </c>
      <c r="W24" s="3">
        <v>13</v>
      </c>
      <c r="X24" s="3">
        <v>65</v>
      </c>
      <c r="Y24" s="3">
        <v>49</v>
      </c>
      <c r="Z24" s="3">
        <v>2</v>
      </c>
      <c r="AA24" s="3">
        <v>10</v>
      </c>
      <c r="AB24" s="3">
        <v>36</v>
      </c>
      <c r="AC24" s="3">
        <v>15</v>
      </c>
      <c r="AD24" s="3">
        <v>11</v>
      </c>
      <c r="AE24" s="3">
        <v>5</v>
      </c>
      <c r="AF24" s="3"/>
      <c r="AG24" s="5">
        <v>585</v>
      </c>
    </row>
    <row r="25" spans="1:33">
      <c r="A25" s="2" t="s">
        <v>21</v>
      </c>
      <c r="B25" s="3">
        <v>50</v>
      </c>
      <c r="C25" s="3">
        <v>78</v>
      </c>
      <c r="D25" s="3">
        <v>165</v>
      </c>
      <c r="E25" s="3">
        <v>125</v>
      </c>
      <c r="F25" s="3">
        <v>180</v>
      </c>
      <c r="G25" s="3">
        <v>14</v>
      </c>
      <c r="H25" s="3">
        <v>12</v>
      </c>
      <c r="I25" s="3">
        <v>22</v>
      </c>
      <c r="J25" s="3">
        <v>16</v>
      </c>
      <c r="K25" s="3">
        <v>18</v>
      </c>
      <c r="L25" s="3">
        <v>25</v>
      </c>
      <c r="M25" s="3">
        <v>46</v>
      </c>
      <c r="N25" s="3">
        <v>21</v>
      </c>
      <c r="O25" s="3">
        <v>118</v>
      </c>
      <c r="P25" s="3">
        <v>12</v>
      </c>
      <c r="Q25" s="3">
        <v>76</v>
      </c>
      <c r="R25" s="3">
        <v>14</v>
      </c>
      <c r="S25" s="3">
        <v>20</v>
      </c>
      <c r="T25" s="3">
        <v>14</v>
      </c>
      <c r="U25" s="3">
        <v>22</v>
      </c>
      <c r="V25" s="3">
        <v>24</v>
      </c>
      <c r="W25" s="3">
        <v>91</v>
      </c>
      <c r="X25" s="3">
        <v>236</v>
      </c>
      <c r="Y25" s="3">
        <v>90</v>
      </c>
      <c r="Z25" s="3">
        <v>11</v>
      </c>
      <c r="AA25" s="3">
        <v>35</v>
      </c>
      <c r="AB25" s="3">
        <v>152</v>
      </c>
      <c r="AC25" s="3">
        <v>25</v>
      </c>
      <c r="AD25" s="3">
        <v>34</v>
      </c>
      <c r="AE25" s="3">
        <v>29</v>
      </c>
      <c r="AF25" s="3"/>
      <c r="AG25" s="5">
        <v>1775</v>
      </c>
    </row>
    <row r="26" spans="1:33">
      <c r="A26" s="2" t="s">
        <v>22</v>
      </c>
      <c r="B26" s="3">
        <v>3</v>
      </c>
      <c r="C26" s="3">
        <v>4</v>
      </c>
      <c r="D26" s="3">
        <v>5</v>
      </c>
      <c r="E26" s="3">
        <v>3</v>
      </c>
      <c r="F26" s="3">
        <v>13</v>
      </c>
      <c r="G26" s="3">
        <v>2</v>
      </c>
      <c r="H26" s="3"/>
      <c r="I26" s="3">
        <v>2</v>
      </c>
      <c r="J26" s="3"/>
      <c r="K26" s="3"/>
      <c r="L26" s="3"/>
      <c r="M26" s="3">
        <v>1</v>
      </c>
      <c r="N26" s="3"/>
      <c r="O26" s="3">
        <v>6</v>
      </c>
      <c r="P26" s="3">
        <v>2</v>
      </c>
      <c r="Q26" s="3">
        <v>2</v>
      </c>
      <c r="R26" s="3">
        <v>1</v>
      </c>
      <c r="S26" s="3">
        <v>3</v>
      </c>
      <c r="T26" s="3"/>
      <c r="U26" s="3">
        <v>1</v>
      </c>
      <c r="V26" s="3"/>
      <c r="W26" s="3">
        <v>5</v>
      </c>
      <c r="X26" s="3">
        <v>18</v>
      </c>
      <c r="Y26" s="3">
        <v>4</v>
      </c>
      <c r="Z26" s="3"/>
      <c r="AA26" s="3">
        <v>1</v>
      </c>
      <c r="AB26" s="3">
        <v>8</v>
      </c>
      <c r="AC26" s="3">
        <v>4</v>
      </c>
      <c r="AD26" s="3">
        <v>1</v>
      </c>
      <c r="AE26" s="3">
        <v>1</v>
      </c>
      <c r="AF26" s="3"/>
      <c r="AG26" s="5">
        <v>90</v>
      </c>
    </row>
    <row r="27" spans="1:33">
      <c r="A27" s="2" t="s">
        <v>23</v>
      </c>
      <c r="B27" s="3">
        <v>9</v>
      </c>
      <c r="C27" s="3">
        <v>3</v>
      </c>
      <c r="D27" s="3">
        <v>7</v>
      </c>
      <c r="E27" s="3">
        <v>24</v>
      </c>
      <c r="F27" s="3">
        <v>41</v>
      </c>
      <c r="G27" s="3"/>
      <c r="H27" s="3">
        <v>2</v>
      </c>
      <c r="I27" s="3"/>
      <c r="J27" s="3">
        <v>2</v>
      </c>
      <c r="K27" s="3"/>
      <c r="L27" s="3">
        <v>4</v>
      </c>
      <c r="M27" s="3">
        <v>8</v>
      </c>
      <c r="N27" s="3">
        <v>6</v>
      </c>
      <c r="O27" s="3">
        <v>11</v>
      </c>
      <c r="P27" s="3"/>
      <c r="Q27" s="3">
        <v>13</v>
      </c>
      <c r="R27" s="3"/>
      <c r="S27" s="3">
        <v>2</v>
      </c>
      <c r="T27" s="3"/>
      <c r="U27" s="3"/>
      <c r="V27" s="3">
        <v>4</v>
      </c>
      <c r="W27" s="3">
        <v>9</v>
      </c>
      <c r="X27" s="3">
        <v>38</v>
      </c>
      <c r="Y27" s="3">
        <v>11</v>
      </c>
      <c r="Z27" s="3"/>
      <c r="AA27" s="3">
        <v>4</v>
      </c>
      <c r="AB27" s="3">
        <v>16</v>
      </c>
      <c r="AC27" s="3">
        <v>7</v>
      </c>
      <c r="AD27" s="3">
        <v>3</v>
      </c>
      <c r="AE27" s="3"/>
      <c r="AF27" s="3"/>
      <c r="AG27" s="5">
        <v>224</v>
      </c>
    </row>
    <row r="28" spans="1:33">
      <c r="A28" s="2" t="s">
        <v>24</v>
      </c>
      <c r="B28" s="3">
        <v>14</v>
      </c>
      <c r="C28" s="3">
        <v>19</v>
      </c>
      <c r="D28" s="3">
        <v>84</v>
      </c>
      <c r="E28" s="3">
        <v>40</v>
      </c>
      <c r="F28" s="3">
        <v>78</v>
      </c>
      <c r="G28" s="3">
        <v>3</v>
      </c>
      <c r="H28" s="3">
        <v>2</v>
      </c>
      <c r="I28" s="3">
        <v>6</v>
      </c>
      <c r="J28" s="3">
        <v>4</v>
      </c>
      <c r="K28" s="3">
        <v>2</v>
      </c>
      <c r="L28" s="3">
        <v>7</v>
      </c>
      <c r="M28" s="3">
        <v>42</v>
      </c>
      <c r="N28" s="3">
        <v>1</v>
      </c>
      <c r="O28" s="3">
        <v>78</v>
      </c>
      <c r="P28" s="3">
        <v>5</v>
      </c>
      <c r="Q28" s="3">
        <v>11</v>
      </c>
      <c r="R28" s="3">
        <v>10</v>
      </c>
      <c r="S28" s="3">
        <v>2</v>
      </c>
      <c r="T28" s="3">
        <v>2</v>
      </c>
      <c r="U28" s="3">
        <v>4</v>
      </c>
      <c r="V28" s="3">
        <v>3</v>
      </c>
      <c r="W28" s="3">
        <v>51</v>
      </c>
      <c r="X28" s="3">
        <v>61</v>
      </c>
      <c r="Y28" s="3">
        <v>17</v>
      </c>
      <c r="Z28" s="3">
        <v>6</v>
      </c>
      <c r="AA28" s="3">
        <v>13</v>
      </c>
      <c r="AB28" s="3">
        <v>53</v>
      </c>
      <c r="AC28" s="3">
        <v>16</v>
      </c>
      <c r="AD28" s="3">
        <v>16</v>
      </c>
      <c r="AE28" s="3">
        <v>8</v>
      </c>
      <c r="AF28" s="3"/>
      <c r="AG28" s="5">
        <v>658</v>
      </c>
    </row>
    <row r="29" spans="1:33">
      <c r="A29" s="2" t="s">
        <v>25</v>
      </c>
      <c r="B29" s="3">
        <v>21</v>
      </c>
      <c r="C29" s="3">
        <v>10</v>
      </c>
      <c r="D29" s="3">
        <v>23</v>
      </c>
      <c r="E29" s="3">
        <v>30</v>
      </c>
      <c r="F29" s="3">
        <v>47</v>
      </c>
      <c r="G29" s="3">
        <v>6</v>
      </c>
      <c r="H29" s="3">
        <v>7</v>
      </c>
      <c r="I29" s="3">
        <v>5</v>
      </c>
      <c r="J29" s="3">
        <v>9</v>
      </c>
      <c r="K29" s="3">
        <v>9</v>
      </c>
      <c r="L29" s="3">
        <v>10</v>
      </c>
      <c r="M29" s="3">
        <v>5</v>
      </c>
      <c r="N29" s="3">
        <v>3</v>
      </c>
      <c r="O29" s="3">
        <v>21</v>
      </c>
      <c r="P29" s="3"/>
      <c r="Q29" s="3">
        <v>22</v>
      </c>
      <c r="R29" s="3">
        <v>5</v>
      </c>
      <c r="S29" s="3">
        <v>8</v>
      </c>
      <c r="T29" s="3">
        <v>3</v>
      </c>
      <c r="U29" s="3">
        <v>8</v>
      </c>
      <c r="V29" s="3">
        <v>10</v>
      </c>
      <c r="W29" s="3">
        <v>26</v>
      </c>
      <c r="X29" s="3">
        <v>54</v>
      </c>
      <c r="Y29" s="3">
        <v>31</v>
      </c>
      <c r="Z29" s="3">
        <v>4</v>
      </c>
      <c r="AA29" s="3">
        <v>12</v>
      </c>
      <c r="AB29" s="3">
        <v>42</v>
      </c>
      <c r="AC29" s="3">
        <v>11</v>
      </c>
      <c r="AD29" s="3">
        <v>15</v>
      </c>
      <c r="AE29" s="3">
        <v>4</v>
      </c>
      <c r="AF29" s="3"/>
      <c r="AG29" s="5">
        <v>461</v>
      </c>
    </row>
    <row r="30" spans="1:33">
      <c r="A30" s="2" t="s">
        <v>26</v>
      </c>
      <c r="B30" s="3">
        <v>4</v>
      </c>
      <c r="C30" s="3">
        <v>3</v>
      </c>
      <c r="D30" s="3">
        <v>9</v>
      </c>
      <c r="E30" s="3">
        <v>6</v>
      </c>
      <c r="F30" s="3">
        <v>30</v>
      </c>
      <c r="G30" s="3"/>
      <c r="H30" s="3">
        <v>2</v>
      </c>
      <c r="I30" s="3">
        <v>2</v>
      </c>
      <c r="J30" s="3">
        <v>1</v>
      </c>
      <c r="K30" s="3"/>
      <c r="L30" s="3">
        <v>4</v>
      </c>
      <c r="M30" s="3">
        <v>2</v>
      </c>
      <c r="N30" s="3">
        <v>3</v>
      </c>
      <c r="O30" s="3">
        <v>10</v>
      </c>
      <c r="P30" s="3">
        <v>1</v>
      </c>
      <c r="Q30" s="3">
        <v>7</v>
      </c>
      <c r="R30" s="3">
        <v>3</v>
      </c>
      <c r="S30" s="3">
        <v>2</v>
      </c>
      <c r="T30" s="3"/>
      <c r="U30" s="3">
        <v>3</v>
      </c>
      <c r="V30" s="3"/>
      <c r="W30" s="3">
        <v>24</v>
      </c>
      <c r="X30" s="3">
        <v>51</v>
      </c>
      <c r="Y30" s="3">
        <v>3</v>
      </c>
      <c r="Z30" s="3">
        <v>2</v>
      </c>
      <c r="AA30" s="3">
        <v>4</v>
      </c>
      <c r="AB30" s="3">
        <v>22</v>
      </c>
      <c r="AC30" s="3">
        <v>3</v>
      </c>
      <c r="AD30" s="3">
        <v>2</v>
      </c>
      <c r="AE30" s="3">
        <v>1</v>
      </c>
      <c r="AF30" s="3"/>
      <c r="AG30" s="5">
        <v>204</v>
      </c>
    </row>
    <row r="31" spans="1:33" ht="30">
      <c r="A31" s="2" t="s">
        <v>27</v>
      </c>
      <c r="B31" s="3">
        <v>3</v>
      </c>
      <c r="C31" s="3">
        <v>8</v>
      </c>
      <c r="D31" s="3">
        <v>6</v>
      </c>
      <c r="E31" s="3">
        <v>23</v>
      </c>
      <c r="F31" s="3">
        <v>39</v>
      </c>
      <c r="G31" s="3"/>
      <c r="H31" s="3"/>
      <c r="I31" s="3">
        <v>5</v>
      </c>
      <c r="J31" s="3">
        <v>1</v>
      </c>
      <c r="K31" s="3"/>
      <c r="L31" s="3"/>
      <c r="M31" s="3"/>
      <c r="N31" s="3">
        <v>2</v>
      </c>
      <c r="O31" s="3">
        <v>32</v>
      </c>
      <c r="P31" s="3">
        <v>3</v>
      </c>
      <c r="Q31" s="3">
        <v>7</v>
      </c>
      <c r="R31" s="3">
        <v>5</v>
      </c>
      <c r="S31" s="3">
        <v>1</v>
      </c>
      <c r="T31" s="3">
        <v>1</v>
      </c>
      <c r="U31" s="3"/>
      <c r="V31" s="3">
        <v>2</v>
      </c>
      <c r="W31" s="3">
        <v>10</v>
      </c>
      <c r="X31" s="3">
        <v>53</v>
      </c>
      <c r="Y31" s="3">
        <v>7</v>
      </c>
      <c r="Z31" s="3">
        <v>2</v>
      </c>
      <c r="AA31" s="3">
        <v>1</v>
      </c>
      <c r="AB31" s="3">
        <v>19</v>
      </c>
      <c r="AC31" s="3">
        <v>1</v>
      </c>
      <c r="AD31" s="3">
        <v>9</v>
      </c>
      <c r="AE31" s="3">
        <v>2</v>
      </c>
      <c r="AF31" s="3"/>
      <c r="AG31" s="5">
        <v>242</v>
      </c>
    </row>
    <row r="32" spans="1:33">
      <c r="A32" s="2" t="s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>
        <v>360</v>
      </c>
      <c r="AG32" s="5">
        <v>360</v>
      </c>
    </row>
    <row r="33" spans="1:33">
      <c r="A33" s="2" t="s">
        <v>29</v>
      </c>
      <c r="B33" s="5">
        <v>4358</v>
      </c>
      <c r="C33" s="5">
        <v>3684</v>
      </c>
      <c r="D33" s="5">
        <v>10067</v>
      </c>
      <c r="E33" s="5">
        <v>9635</v>
      </c>
      <c r="F33" s="5">
        <v>11918</v>
      </c>
      <c r="G33" s="5">
        <v>1340</v>
      </c>
      <c r="H33" s="5">
        <v>1292</v>
      </c>
      <c r="I33" s="5">
        <v>1668</v>
      </c>
      <c r="J33" s="5">
        <v>1516</v>
      </c>
      <c r="K33" s="5">
        <v>1029</v>
      </c>
      <c r="L33" s="5">
        <v>1849</v>
      </c>
      <c r="M33" s="5">
        <v>7458</v>
      </c>
      <c r="N33" s="5">
        <v>2006</v>
      </c>
      <c r="O33" s="5">
        <v>8624</v>
      </c>
      <c r="P33" s="5">
        <v>1505</v>
      </c>
      <c r="Q33" s="5">
        <v>5465</v>
      </c>
      <c r="R33" s="5">
        <v>1993</v>
      </c>
      <c r="S33" s="5">
        <v>2075</v>
      </c>
      <c r="T33" s="5">
        <v>695</v>
      </c>
      <c r="U33" s="5">
        <v>1832</v>
      </c>
      <c r="V33" s="5">
        <v>1988</v>
      </c>
      <c r="W33" s="5">
        <v>4470</v>
      </c>
      <c r="X33" s="5">
        <v>11690</v>
      </c>
      <c r="Y33" s="5">
        <v>7954</v>
      </c>
      <c r="Z33" s="5">
        <v>1063</v>
      </c>
      <c r="AA33" s="5">
        <v>2954</v>
      </c>
      <c r="AB33" s="5">
        <v>9138</v>
      </c>
      <c r="AC33" s="5">
        <v>2135</v>
      </c>
      <c r="AD33" s="5">
        <v>4021</v>
      </c>
      <c r="AE33" s="5">
        <v>2071</v>
      </c>
      <c r="AF33" s="5">
        <v>360</v>
      </c>
      <c r="AG33" s="5">
        <v>127853</v>
      </c>
    </row>
  </sheetData>
  <mergeCells count="1">
    <mergeCell ref="A1:A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86"/>
  <sheetViews>
    <sheetView workbookViewId="0">
      <selection activeCell="Q4" sqref="Q4"/>
    </sheetView>
  </sheetViews>
  <sheetFormatPr defaultRowHeight="15"/>
  <cols>
    <col min="2" max="2" width="10.5703125" customWidth="1"/>
    <col min="13" max="13" width="11" bestFit="1" customWidth="1"/>
  </cols>
  <sheetData>
    <row r="1" spans="1:22" ht="32.25" thickBot="1">
      <c r="A1" s="89" t="s">
        <v>215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 t="s">
        <v>217</v>
      </c>
      <c r="O1" s="90"/>
      <c r="P1" s="24"/>
      <c r="Q1" s="25"/>
      <c r="R1" s="26"/>
      <c r="S1" s="24"/>
      <c r="T1" s="78" t="s">
        <v>216</v>
      </c>
      <c r="U1" s="79"/>
      <c r="V1" s="79"/>
    </row>
    <row r="2" spans="1:22" ht="18.75">
      <c r="A2" s="81" t="s">
        <v>32</v>
      </c>
      <c r="B2" s="81" t="s">
        <v>33</v>
      </c>
      <c r="C2" s="81" t="s">
        <v>147</v>
      </c>
      <c r="D2" s="81" t="s">
        <v>148</v>
      </c>
      <c r="E2" s="83" t="s">
        <v>149</v>
      </c>
      <c r="F2" s="81" t="s">
        <v>36</v>
      </c>
      <c r="G2" s="61" t="s">
        <v>37</v>
      </c>
      <c r="H2" s="61" t="s">
        <v>38</v>
      </c>
      <c r="I2" s="81" t="s">
        <v>39</v>
      </c>
      <c r="J2" s="77" t="s">
        <v>40</v>
      </c>
      <c r="K2" s="77"/>
      <c r="L2" s="71" t="s">
        <v>41</v>
      </c>
      <c r="M2" s="72"/>
      <c r="N2" s="71" t="s">
        <v>42</v>
      </c>
      <c r="O2" s="72"/>
      <c r="P2" s="77" t="s">
        <v>43</v>
      </c>
      <c r="Q2" s="77"/>
      <c r="R2" s="71" t="s">
        <v>44</v>
      </c>
      <c r="S2" s="72"/>
      <c r="T2" s="67" t="s">
        <v>45</v>
      </c>
      <c r="U2" s="67"/>
      <c r="V2" s="67"/>
    </row>
    <row r="3" spans="1:22" ht="75">
      <c r="A3" s="82"/>
      <c r="B3" s="82"/>
      <c r="C3" s="82"/>
      <c r="D3" s="82"/>
      <c r="E3" s="82"/>
      <c r="F3" s="82"/>
      <c r="G3" s="62"/>
      <c r="H3" s="62"/>
      <c r="I3" s="82"/>
      <c r="J3" s="8" t="s">
        <v>46</v>
      </c>
      <c r="K3" s="8" t="s">
        <v>47</v>
      </c>
      <c r="L3" s="8" t="s">
        <v>46</v>
      </c>
      <c r="M3" s="8" t="s">
        <v>47</v>
      </c>
      <c r="N3" s="8" t="s">
        <v>46</v>
      </c>
      <c r="O3" s="8" t="s">
        <v>47</v>
      </c>
      <c r="P3" s="8" t="s">
        <v>46</v>
      </c>
      <c r="Q3" s="8" t="s">
        <v>47</v>
      </c>
      <c r="R3" s="8" t="s">
        <v>46</v>
      </c>
      <c r="S3" s="8" t="s">
        <v>47</v>
      </c>
      <c r="T3" s="8" t="s">
        <v>48</v>
      </c>
      <c r="U3" s="8" t="s">
        <v>49</v>
      </c>
      <c r="V3" s="8" t="s">
        <v>50</v>
      </c>
    </row>
    <row r="4" spans="1:22" ht="72">
      <c r="A4" s="84">
        <v>1</v>
      </c>
      <c r="B4" s="61" t="s">
        <v>150</v>
      </c>
      <c r="C4" s="10" t="s">
        <v>151</v>
      </c>
      <c r="D4" s="11" t="s">
        <v>53</v>
      </c>
      <c r="E4" s="11" t="s">
        <v>49</v>
      </c>
      <c r="F4" s="11" t="s">
        <v>152</v>
      </c>
      <c r="G4" s="9">
        <v>40000</v>
      </c>
      <c r="H4" s="9">
        <v>14100</v>
      </c>
      <c r="I4" s="12">
        <v>6377.43</v>
      </c>
      <c r="J4" s="9"/>
      <c r="K4" s="12"/>
      <c r="L4" s="9">
        <v>7000</v>
      </c>
      <c r="M4" s="9">
        <v>987</v>
      </c>
      <c r="N4" s="9">
        <v>7000</v>
      </c>
      <c r="O4" s="9">
        <v>987</v>
      </c>
      <c r="P4" s="9">
        <v>7000</v>
      </c>
      <c r="Q4" s="9">
        <v>987</v>
      </c>
      <c r="R4" s="9">
        <f>G4-(J4+L4+N4+P4)</f>
        <v>19000</v>
      </c>
      <c r="S4" s="9">
        <f>R4*H4/100000</f>
        <v>2679</v>
      </c>
      <c r="T4" s="27">
        <v>1335</v>
      </c>
      <c r="U4" s="28">
        <v>40</v>
      </c>
      <c r="V4" s="29">
        <v>33</v>
      </c>
    </row>
    <row r="5" spans="1:22" ht="126">
      <c r="A5" s="85"/>
      <c r="B5" s="66"/>
      <c r="C5" s="61" t="s">
        <v>153</v>
      </c>
      <c r="D5" s="30" t="s">
        <v>154</v>
      </c>
      <c r="E5" s="31" t="s">
        <v>155</v>
      </c>
      <c r="F5" s="10" t="s">
        <v>156</v>
      </c>
      <c r="G5" s="11" t="s">
        <v>157</v>
      </c>
      <c r="H5" s="11" t="s">
        <v>158</v>
      </c>
      <c r="I5" s="32" t="s">
        <v>159</v>
      </c>
      <c r="J5" s="7" t="s">
        <v>160</v>
      </c>
      <c r="K5" s="7" t="s">
        <v>161</v>
      </c>
      <c r="L5" s="7" t="s">
        <v>160</v>
      </c>
      <c r="M5" s="7" t="s">
        <v>161</v>
      </c>
      <c r="N5" s="7" t="s">
        <v>160</v>
      </c>
      <c r="O5" s="7" t="s">
        <v>161</v>
      </c>
      <c r="P5" s="7" t="s">
        <v>160</v>
      </c>
      <c r="Q5" s="7" t="s">
        <v>161</v>
      </c>
      <c r="R5" s="7" t="s">
        <v>160</v>
      </c>
      <c r="S5" s="7" t="s">
        <v>161</v>
      </c>
      <c r="T5" s="8" t="s">
        <v>162</v>
      </c>
      <c r="U5" s="8" t="s">
        <v>163</v>
      </c>
      <c r="V5" s="8" t="s">
        <v>164</v>
      </c>
    </row>
    <row r="6" spans="1:22">
      <c r="A6" s="85"/>
      <c r="B6" s="66"/>
      <c r="C6" s="66"/>
      <c r="D6" s="33"/>
      <c r="E6" s="33"/>
      <c r="F6" s="28"/>
      <c r="G6" s="9"/>
      <c r="H6" s="9"/>
      <c r="I6" s="12"/>
      <c r="J6" s="9"/>
      <c r="K6" s="12"/>
      <c r="L6" s="9"/>
      <c r="M6" s="9"/>
      <c r="N6" s="9"/>
      <c r="O6" s="9"/>
      <c r="P6" s="9"/>
      <c r="Q6" s="9"/>
      <c r="R6" s="9"/>
      <c r="S6" s="9"/>
      <c r="T6" s="27"/>
      <c r="U6" s="28"/>
      <c r="V6" s="29"/>
    </row>
    <row r="7" spans="1:22">
      <c r="A7" s="85"/>
      <c r="B7" s="66"/>
      <c r="C7" s="66"/>
      <c r="D7" s="33"/>
      <c r="E7" s="33"/>
      <c r="F7" s="28"/>
      <c r="G7" s="9"/>
      <c r="H7" s="9"/>
      <c r="I7" s="12"/>
      <c r="J7" s="9"/>
      <c r="K7" s="12"/>
      <c r="L7" s="9"/>
      <c r="M7" s="9"/>
      <c r="N7" s="9"/>
      <c r="O7" s="9"/>
      <c r="P7" s="9"/>
      <c r="Q7" s="9"/>
      <c r="R7" s="9"/>
      <c r="S7" s="9"/>
      <c r="T7" s="27"/>
      <c r="U7" s="28"/>
      <c r="V7" s="29"/>
    </row>
    <row r="8" spans="1:22">
      <c r="A8" s="85"/>
      <c r="B8" s="66"/>
      <c r="C8" s="66"/>
      <c r="D8" s="33"/>
      <c r="E8" s="33"/>
      <c r="F8" s="28"/>
      <c r="G8" s="9"/>
      <c r="H8" s="9"/>
      <c r="I8" s="12"/>
      <c r="J8" s="9"/>
      <c r="K8" s="12"/>
      <c r="L8" s="9"/>
      <c r="M8" s="9"/>
      <c r="N8" s="9"/>
      <c r="O8" s="9"/>
      <c r="P8" s="9"/>
      <c r="Q8" s="9"/>
      <c r="R8" s="9"/>
      <c r="S8" s="9"/>
      <c r="T8" s="27"/>
      <c r="U8" s="28"/>
      <c r="V8" s="29"/>
    </row>
    <row r="9" spans="1:22">
      <c r="A9" s="85"/>
      <c r="B9" s="66"/>
      <c r="C9" s="66"/>
      <c r="D9" s="33"/>
      <c r="E9" s="33"/>
      <c r="F9" s="28"/>
      <c r="G9" s="9"/>
      <c r="H9" s="9"/>
      <c r="I9" s="12"/>
      <c r="J9" s="9"/>
      <c r="K9" s="12"/>
      <c r="L9" s="9"/>
      <c r="M9" s="9"/>
      <c r="N9" s="9"/>
      <c r="O9" s="9"/>
      <c r="P9" s="9"/>
      <c r="Q9" s="9"/>
      <c r="R9" s="9"/>
      <c r="S9" s="9"/>
      <c r="T9" s="27"/>
      <c r="U9" s="28"/>
      <c r="V9" s="29"/>
    </row>
    <row r="10" spans="1:22">
      <c r="A10" s="85"/>
      <c r="B10" s="66"/>
      <c r="C10" s="66"/>
      <c r="D10" s="33"/>
      <c r="E10" s="33"/>
      <c r="F10" s="28"/>
      <c r="G10" s="9"/>
      <c r="H10" s="9"/>
      <c r="I10" s="12"/>
      <c r="J10" s="9"/>
      <c r="K10" s="12"/>
      <c r="L10" s="9"/>
      <c r="M10" s="9"/>
      <c r="N10" s="9"/>
      <c r="O10" s="9"/>
      <c r="P10" s="9"/>
      <c r="Q10" s="9"/>
      <c r="R10" s="9"/>
      <c r="S10" s="9"/>
      <c r="T10" s="27"/>
      <c r="U10" s="28"/>
      <c r="V10" s="29"/>
    </row>
    <row r="11" spans="1:22">
      <c r="A11" s="85"/>
      <c r="B11" s="66"/>
      <c r="C11" s="66"/>
      <c r="D11" s="33"/>
      <c r="E11" s="33"/>
      <c r="F11" s="28"/>
      <c r="G11" s="9"/>
      <c r="H11" s="9"/>
      <c r="I11" s="12"/>
      <c r="J11" s="9"/>
      <c r="K11" s="12"/>
      <c r="L11" s="9"/>
      <c r="M11" s="9"/>
      <c r="N11" s="9"/>
      <c r="O11" s="9"/>
      <c r="P11" s="9"/>
      <c r="Q11" s="9"/>
      <c r="R11" s="9"/>
      <c r="S11" s="9"/>
      <c r="T11" s="27"/>
      <c r="U11" s="28"/>
      <c r="V11" s="29"/>
    </row>
    <row r="12" spans="1:22">
      <c r="A12" s="85"/>
      <c r="B12" s="66"/>
      <c r="C12" s="66"/>
      <c r="D12" s="33"/>
      <c r="E12" s="33"/>
      <c r="F12" s="28"/>
      <c r="G12" s="9"/>
      <c r="H12" s="9"/>
      <c r="I12" s="12"/>
      <c r="J12" s="9"/>
      <c r="K12" s="12"/>
      <c r="L12" s="9"/>
      <c r="M12" s="9"/>
      <c r="N12" s="9"/>
      <c r="O12" s="9"/>
      <c r="P12" s="9"/>
      <c r="Q12" s="9"/>
      <c r="R12" s="9"/>
      <c r="S12" s="9"/>
      <c r="T12" s="27"/>
      <c r="U12" s="28"/>
      <c r="V12" s="29"/>
    </row>
    <row r="13" spans="1:22">
      <c r="A13" s="85"/>
      <c r="B13" s="66"/>
      <c r="C13" s="66"/>
      <c r="D13" s="33"/>
      <c r="E13" s="33"/>
      <c r="F13" s="28"/>
      <c r="G13" s="9"/>
      <c r="H13" s="9"/>
      <c r="I13" s="12"/>
      <c r="J13" s="9"/>
      <c r="K13" s="12"/>
      <c r="L13" s="9"/>
      <c r="M13" s="9"/>
      <c r="N13" s="9"/>
      <c r="O13" s="9"/>
      <c r="P13" s="9"/>
      <c r="Q13" s="9"/>
      <c r="R13" s="9"/>
      <c r="S13" s="9"/>
      <c r="T13" s="27"/>
      <c r="U13" s="28"/>
      <c r="V13" s="29"/>
    </row>
    <row r="14" spans="1:22">
      <c r="A14" s="85"/>
      <c r="B14" s="66"/>
      <c r="C14" s="66"/>
      <c r="D14" s="33"/>
      <c r="E14" s="33"/>
      <c r="F14" s="28"/>
      <c r="G14" s="9"/>
      <c r="H14" s="9"/>
      <c r="I14" s="12"/>
      <c r="J14" s="9"/>
      <c r="K14" s="12"/>
      <c r="L14" s="9"/>
      <c r="M14" s="9"/>
      <c r="N14" s="9"/>
      <c r="O14" s="9"/>
      <c r="P14" s="9"/>
      <c r="Q14" s="9"/>
      <c r="R14" s="9"/>
      <c r="S14" s="9"/>
      <c r="T14" s="27"/>
      <c r="U14" s="28"/>
      <c r="V14" s="29"/>
    </row>
    <row r="15" spans="1:22">
      <c r="A15" s="85"/>
      <c r="B15" s="66"/>
      <c r="C15" s="66"/>
      <c r="D15" s="33"/>
      <c r="E15" s="33"/>
      <c r="F15" s="28"/>
      <c r="G15" s="9"/>
      <c r="H15" s="9"/>
      <c r="I15" s="12"/>
      <c r="J15" s="9"/>
      <c r="K15" s="12"/>
      <c r="L15" s="9"/>
      <c r="M15" s="9"/>
      <c r="N15" s="9"/>
      <c r="O15" s="9"/>
      <c r="P15" s="9"/>
      <c r="Q15" s="9"/>
      <c r="R15" s="9"/>
      <c r="S15" s="9"/>
      <c r="T15" s="27"/>
      <c r="U15" s="28"/>
      <c r="V15" s="29"/>
    </row>
    <row r="16" spans="1:22">
      <c r="A16" s="85"/>
      <c r="B16" s="66"/>
      <c r="C16" s="66"/>
      <c r="D16" s="33"/>
      <c r="E16" s="33"/>
      <c r="F16" s="28"/>
      <c r="G16" s="9"/>
      <c r="H16" s="9"/>
      <c r="I16" s="12"/>
      <c r="J16" s="9"/>
      <c r="K16" s="12"/>
      <c r="L16" s="9"/>
      <c r="M16" s="9"/>
      <c r="N16" s="9"/>
      <c r="O16" s="9"/>
      <c r="P16" s="9"/>
      <c r="Q16" s="9"/>
      <c r="R16" s="9"/>
      <c r="S16" s="9"/>
      <c r="T16" s="27"/>
      <c r="U16" s="28"/>
      <c r="V16" s="29"/>
    </row>
    <row r="17" spans="1:22">
      <c r="A17" s="85"/>
      <c r="B17" s="66"/>
      <c r="C17" s="66"/>
      <c r="D17" s="33"/>
      <c r="E17" s="33"/>
      <c r="F17" s="28"/>
      <c r="G17" s="9"/>
      <c r="H17" s="9"/>
      <c r="I17" s="12"/>
      <c r="J17" s="9"/>
      <c r="K17" s="12"/>
      <c r="L17" s="9"/>
      <c r="M17" s="9"/>
      <c r="N17" s="9"/>
      <c r="O17" s="9"/>
      <c r="P17" s="9"/>
      <c r="Q17" s="9"/>
      <c r="R17" s="9"/>
      <c r="S17" s="9"/>
      <c r="T17" s="27"/>
      <c r="U17" s="28"/>
      <c r="V17" s="29"/>
    </row>
    <row r="18" spans="1:22">
      <c r="A18" s="85"/>
      <c r="B18" s="66"/>
      <c r="C18" s="66"/>
      <c r="D18" s="33"/>
      <c r="E18" s="33"/>
      <c r="F18" s="28"/>
      <c r="G18" s="9"/>
      <c r="H18" s="9"/>
      <c r="I18" s="12"/>
      <c r="J18" s="9"/>
      <c r="K18" s="12"/>
      <c r="L18" s="9"/>
      <c r="M18" s="9"/>
      <c r="N18" s="9"/>
      <c r="O18" s="9"/>
      <c r="P18" s="9"/>
      <c r="Q18" s="9"/>
      <c r="R18" s="9"/>
      <c r="S18" s="9"/>
      <c r="T18" s="27"/>
      <c r="U18" s="28"/>
      <c r="V18" s="29"/>
    </row>
    <row r="19" spans="1:22">
      <c r="A19" s="85"/>
      <c r="B19" s="66"/>
      <c r="C19" s="66"/>
      <c r="D19" s="33"/>
      <c r="E19" s="33"/>
      <c r="F19" s="28"/>
      <c r="G19" s="9"/>
      <c r="H19" s="9"/>
      <c r="I19" s="12"/>
      <c r="J19" s="9"/>
      <c r="K19" s="12"/>
      <c r="L19" s="9"/>
      <c r="M19" s="9"/>
      <c r="N19" s="9"/>
      <c r="O19" s="9"/>
      <c r="P19" s="9"/>
      <c r="Q19" s="9"/>
      <c r="R19" s="9"/>
      <c r="S19" s="9"/>
      <c r="T19" s="27"/>
      <c r="U19" s="28"/>
      <c r="V19" s="29"/>
    </row>
    <row r="20" spans="1:22" ht="15.75" thickBot="1">
      <c r="A20" s="86"/>
      <c r="B20" s="87"/>
      <c r="C20" s="87"/>
      <c r="D20" s="34"/>
      <c r="E20" s="34"/>
      <c r="F20" s="34"/>
      <c r="G20" s="35"/>
      <c r="H20" s="35"/>
      <c r="I20" s="36"/>
      <c r="J20" s="35"/>
      <c r="K20" s="36"/>
      <c r="L20" s="35"/>
      <c r="M20" s="35"/>
      <c r="N20" s="35"/>
      <c r="O20" s="35"/>
      <c r="P20" s="35"/>
      <c r="Q20" s="35"/>
      <c r="R20" s="35"/>
      <c r="S20" s="35"/>
      <c r="T20" s="37"/>
      <c r="U20" s="34"/>
      <c r="V20" s="38"/>
    </row>
    <row r="21" spans="1:22" ht="18.75">
      <c r="A21" s="81" t="s">
        <v>32</v>
      </c>
      <c r="B21" s="81" t="s">
        <v>33</v>
      </c>
      <c r="C21" s="81" t="s">
        <v>147</v>
      </c>
      <c r="D21" s="81" t="s">
        <v>148</v>
      </c>
      <c r="E21" s="83" t="s">
        <v>149</v>
      </c>
      <c r="F21" s="81" t="s">
        <v>36</v>
      </c>
      <c r="G21" s="61" t="s">
        <v>37</v>
      </c>
      <c r="H21" s="61" t="s">
        <v>38</v>
      </c>
      <c r="I21" s="81" t="s">
        <v>39</v>
      </c>
      <c r="J21" s="77" t="s">
        <v>40</v>
      </c>
      <c r="K21" s="77"/>
      <c r="L21" s="71" t="s">
        <v>41</v>
      </c>
      <c r="M21" s="72"/>
      <c r="N21" s="71" t="s">
        <v>42</v>
      </c>
      <c r="O21" s="72"/>
      <c r="P21" s="71" t="s">
        <v>43</v>
      </c>
      <c r="Q21" s="72"/>
      <c r="R21" s="71" t="s">
        <v>44</v>
      </c>
      <c r="S21" s="72"/>
      <c r="T21" s="67" t="s">
        <v>45</v>
      </c>
      <c r="U21" s="67"/>
      <c r="V21" s="67"/>
    </row>
    <row r="22" spans="1:22" ht="75">
      <c r="A22" s="82"/>
      <c r="B22" s="82"/>
      <c r="C22" s="82"/>
      <c r="D22" s="82"/>
      <c r="E22" s="82"/>
      <c r="F22" s="82"/>
      <c r="G22" s="62"/>
      <c r="H22" s="62"/>
      <c r="I22" s="82"/>
      <c r="J22" s="8" t="s">
        <v>46</v>
      </c>
      <c r="K22" s="8" t="s">
        <v>47</v>
      </c>
      <c r="L22" s="8" t="s">
        <v>46</v>
      </c>
      <c r="M22" s="8" t="s">
        <v>47</v>
      </c>
      <c r="N22" s="8" t="s">
        <v>46</v>
      </c>
      <c r="O22" s="8" t="s">
        <v>47</v>
      </c>
      <c r="P22" s="8" t="s">
        <v>46</v>
      </c>
      <c r="Q22" s="8" t="s">
        <v>47</v>
      </c>
      <c r="R22" s="8" t="s">
        <v>46</v>
      </c>
      <c r="S22" s="8" t="s">
        <v>47</v>
      </c>
      <c r="T22" s="8" t="s">
        <v>48</v>
      </c>
      <c r="U22" s="8" t="s">
        <v>49</v>
      </c>
      <c r="V22" s="8" t="s">
        <v>50</v>
      </c>
    </row>
    <row r="23" spans="1:22" ht="37.5">
      <c r="A23" s="84">
        <v>2</v>
      </c>
      <c r="B23" s="61" t="s">
        <v>165</v>
      </c>
      <c r="C23" s="10" t="s">
        <v>151</v>
      </c>
      <c r="D23" s="61" t="s">
        <v>166</v>
      </c>
      <c r="E23" s="63" t="s">
        <v>49</v>
      </c>
      <c r="F23" s="11" t="s">
        <v>58</v>
      </c>
      <c r="G23" s="9">
        <v>4000</v>
      </c>
      <c r="H23" s="9">
        <v>14100</v>
      </c>
      <c r="I23" s="12">
        <f t="shared" ref="I23:I225" si="0">H23*G23/100000</f>
        <v>564</v>
      </c>
      <c r="J23" s="9"/>
      <c r="K23" s="9"/>
      <c r="L23" s="9">
        <f>G23/4</f>
        <v>1000</v>
      </c>
      <c r="M23" s="9">
        <f>L23*H23/100000</f>
        <v>141</v>
      </c>
      <c r="N23" s="9">
        <v>1000</v>
      </c>
      <c r="O23" s="9">
        <v>141</v>
      </c>
      <c r="P23" s="9">
        <v>1000</v>
      </c>
      <c r="Q23" s="9">
        <v>141</v>
      </c>
      <c r="R23" s="9">
        <v>1000</v>
      </c>
      <c r="S23" s="9">
        <v>141</v>
      </c>
      <c r="T23" s="27">
        <v>134</v>
      </c>
      <c r="U23" s="28">
        <v>8</v>
      </c>
      <c r="V23" s="29">
        <v>17</v>
      </c>
    </row>
    <row r="24" spans="1:22" ht="38.25" thickBot="1">
      <c r="A24" s="86"/>
      <c r="B24" s="87"/>
      <c r="C24" s="10" t="s">
        <v>151</v>
      </c>
      <c r="D24" s="87"/>
      <c r="E24" s="88"/>
      <c r="F24" s="39" t="s">
        <v>59</v>
      </c>
      <c r="G24" s="35">
        <v>2000</v>
      </c>
      <c r="H24" s="35">
        <v>14100</v>
      </c>
      <c r="I24" s="36">
        <f t="shared" si="0"/>
        <v>282</v>
      </c>
      <c r="J24" s="35"/>
      <c r="K24" s="35"/>
      <c r="L24" s="35">
        <f>G24/4</f>
        <v>500</v>
      </c>
      <c r="M24" s="35">
        <f>L24*H24/100000</f>
        <v>70.5</v>
      </c>
      <c r="N24" s="35">
        <v>500</v>
      </c>
      <c r="O24" s="35">
        <v>70.5</v>
      </c>
      <c r="P24" s="35">
        <v>500</v>
      </c>
      <c r="Q24" s="35">
        <v>70.5</v>
      </c>
      <c r="R24" s="35">
        <v>500</v>
      </c>
      <c r="S24" s="35">
        <v>70.5</v>
      </c>
      <c r="T24" s="37">
        <v>68</v>
      </c>
      <c r="U24" s="37">
        <v>4</v>
      </c>
      <c r="V24" s="38">
        <f t="shared" ref="V24:V336" si="1">T24/U24</f>
        <v>17</v>
      </c>
    </row>
    <row r="25" spans="1:22" ht="18.75">
      <c r="A25" s="81" t="s">
        <v>32</v>
      </c>
      <c r="B25" s="81" t="s">
        <v>33</v>
      </c>
      <c r="C25" s="81" t="s">
        <v>147</v>
      </c>
      <c r="D25" s="81" t="s">
        <v>148</v>
      </c>
      <c r="E25" s="83" t="s">
        <v>149</v>
      </c>
      <c r="F25" s="81" t="s">
        <v>36</v>
      </c>
      <c r="G25" s="61" t="s">
        <v>37</v>
      </c>
      <c r="H25" s="61" t="s">
        <v>38</v>
      </c>
      <c r="I25" s="81" t="s">
        <v>39</v>
      </c>
      <c r="J25" s="77" t="s">
        <v>40</v>
      </c>
      <c r="K25" s="77"/>
      <c r="L25" s="71" t="s">
        <v>41</v>
      </c>
      <c r="M25" s="72"/>
      <c r="N25" s="71" t="s">
        <v>42</v>
      </c>
      <c r="O25" s="72"/>
      <c r="P25" s="71" t="s">
        <v>43</v>
      </c>
      <c r="Q25" s="72"/>
      <c r="R25" s="71" t="s">
        <v>44</v>
      </c>
      <c r="S25" s="72"/>
      <c r="T25" s="67" t="s">
        <v>45</v>
      </c>
      <c r="U25" s="67"/>
      <c r="V25" s="67"/>
    </row>
    <row r="26" spans="1:22" ht="75">
      <c r="A26" s="82"/>
      <c r="B26" s="82"/>
      <c r="C26" s="82"/>
      <c r="D26" s="82"/>
      <c r="E26" s="82"/>
      <c r="F26" s="82"/>
      <c r="G26" s="62"/>
      <c r="H26" s="62"/>
      <c r="I26" s="82"/>
      <c r="J26" s="8" t="s">
        <v>46</v>
      </c>
      <c r="K26" s="8" t="s">
        <v>47</v>
      </c>
      <c r="L26" s="8" t="s">
        <v>46</v>
      </c>
      <c r="M26" s="8" t="s">
        <v>47</v>
      </c>
      <c r="N26" s="8" t="s">
        <v>46</v>
      </c>
      <c r="O26" s="8" t="s">
        <v>47</v>
      </c>
      <c r="P26" s="8" t="s">
        <v>46</v>
      </c>
      <c r="Q26" s="8" t="s">
        <v>47</v>
      </c>
      <c r="R26" s="8" t="s">
        <v>46</v>
      </c>
      <c r="S26" s="8" t="s">
        <v>47</v>
      </c>
      <c r="T26" s="8" t="s">
        <v>48</v>
      </c>
      <c r="U26" s="8" t="s">
        <v>49</v>
      </c>
      <c r="V26" s="8" t="s">
        <v>50</v>
      </c>
    </row>
    <row r="27" spans="1:22" ht="126">
      <c r="A27" s="84">
        <v>3</v>
      </c>
      <c r="B27" s="61" t="s">
        <v>167</v>
      </c>
      <c r="C27" s="10" t="s">
        <v>151</v>
      </c>
      <c r="D27" s="63" t="s">
        <v>168</v>
      </c>
      <c r="E27" s="63" t="s">
        <v>169</v>
      </c>
      <c r="F27" s="11" t="s">
        <v>63</v>
      </c>
      <c r="G27" s="9">
        <v>2820</v>
      </c>
      <c r="H27" s="9">
        <v>30500</v>
      </c>
      <c r="I27" s="12">
        <f t="shared" si="0"/>
        <v>860.1</v>
      </c>
      <c r="J27" s="9"/>
      <c r="K27" s="9"/>
      <c r="L27" s="9"/>
      <c r="M27" s="9"/>
      <c r="N27" s="9">
        <f>G27/3</f>
        <v>940</v>
      </c>
      <c r="O27" s="9">
        <f>N27*H27/100000</f>
        <v>286.7</v>
      </c>
      <c r="P27" s="9">
        <v>940</v>
      </c>
      <c r="Q27" s="9">
        <v>286.7</v>
      </c>
      <c r="R27" s="9">
        <v>940</v>
      </c>
      <c r="S27" s="9">
        <v>286.7</v>
      </c>
      <c r="T27" s="27">
        <f t="shared" ref="T27:T302" si="2">G27/30</f>
        <v>94</v>
      </c>
      <c r="U27" s="27">
        <v>10</v>
      </c>
      <c r="V27" s="29">
        <v>10</v>
      </c>
    </row>
    <row r="28" spans="1:22" ht="126">
      <c r="A28" s="85"/>
      <c r="B28" s="66"/>
      <c r="C28" s="10" t="s">
        <v>151</v>
      </c>
      <c r="D28" s="69"/>
      <c r="E28" s="69"/>
      <c r="F28" s="11" t="s">
        <v>64</v>
      </c>
      <c r="G28" s="9">
        <v>1860</v>
      </c>
      <c r="H28" s="9">
        <v>30500</v>
      </c>
      <c r="I28" s="12">
        <f t="shared" si="0"/>
        <v>567.29999999999995</v>
      </c>
      <c r="J28" s="9"/>
      <c r="K28" s="9"/>
      <c r="L28" s="9"/>
      <c r="M28" s="9"/>
      <c r="N28" s="9">
        <f t="shared" ref="N28:N29" si="3">G28/3</f>
        <v>620</v>
      </c>
      <c r="O28" s="9">
        <f>N28*H28/100000</f>
        <v>189.1</v>
      </c>
      <c r="P28" s="9">
        <v>620</v>
      </c>
      <c r="Q28" s="9">
        <v>189.1</v>
      </c>
      <c r="R28" s="9">
        <v>620</v>
      </c>
      <c r="S28" s="9">
        <v>189.1</v>
      </c>
      <c r="T28" s="27">
        <f t="shared" si="2"/>
        <v>62</v>
      </c>
      <c r="U28" s="27">
        <v>8</v>
      </c>
      <c r="V28" s="29">
        <v>8</v>
      </c>
    </row>
    <row r="29" spans="1:22" ht="126.75" thickBot="1">
      <c r="A29" s="86"/>
      <c r="B29" s="87"/>
      <c r="C29" s="10" t="s">
        <v>151</v>
      </c>
      <c r="D29" s="64"/>
      <c r="E29" s="88"/>
      <c r="F29" s="11" t="s">
        <v>65</v>
      </c>
      <c r="G29" s="35">
        <v>960</v>
      </c>
      <c r="H29" s="35">
        <v>30500</v>
      </c>
      <c r="I29" s="36">
        <f t="shared" si="0"/>
        <v>292.8</v>
      </c>
      <c r="J29" s="35"/>
      <c r="K29" s="35"/>
      <c r="L29" s="35"/>
      <c r="M29" s="35"/>
      <c r="N29" s="35">
        <f t="shared" si="3"/>
        <v>320</v>
      </c>
      <c r="O29" s="35">
        <f>N29*H29/100000</f>
        <v>97.6</v>
      </c>
      <c r="P29" s="35">
        <v>320</v>
      </c>
      <c r="Q29" s="35">
        <v>97.6</v>
      </c>
      <c r="R29" s="35">
        <v>320</v>
      </c>
      <c r="S29" s="35">
        <v>97.6</v>
      </c>
      <c r="T29" s="37">
        <f t="shared" si="2"/>
        <v>32</v>
      </c>
      <c r="U29" s="37">
        <v>3</v>
      </c>
      <c r="V29" s="38">
        <v>11</v>
      </c>
    </row>
    <row r="30" spans="1:22" ht="18.75">
      <c r="A30" s="81" t="s">
        <v>32</v>
      </c>
      <c r="B30" s="81" t="s">
        <v>33</v>
      </c>
      <c r="C30" s="81" t="s">
        <v>147</v>
      </c>
      <c r="D30" s="81" t="s">
        <v>148</v>
      </c>
      <c r="E30" s="83" t="s">
        <v>149</v>
      </c>
      <c r="F30" s="81" t="s">
        <v>36</v>
      </c>
      <c r="G30" s="61" t="s">
        <v>37</v>
      </c>
      <c r="H30" s="61" t="s">
        <v>38</v>
      </c>
      <c r="I30" s="81" t="s">
        <v>39</v>
      </c>
      <c r="J30" s="77" t="s">
        <v>40</v>
      </c>
      <c r="K30" s="77"/>
      <c r="L30" s="71" t="s">
        <v>41</v>
      </c>
      <c r="M30" s="72"/>
      <c r="N30" s="71" t="s">
        <v>42</v>
      </c>
      <c r="O30" s="72"/>
      <c r="P30" s="71" t="s">
        <v>43</v>
      </c>
      <c r="Q30" s="72"/>
      <c r="R30" s="71" t="s">
        <v>44</v>
      </c>
      <c r="S30" s="72"/>
      <c r="T30" s="67" t="s">
        <v>45</v>
      </c>
      <c r="U30" s="67"/>
      <c r="V30" s="67"/>
    </row>
    <row r="31" spans="1:22" ht="75">
      <c r="A31" s="82"/>
      <c r="B31" s="82"/>
      <c r="C31" s="82"/>
      <c r="D31" s="82"/>
      <c r="E31" s="82"/>
      <c r="F31" s="82"/>
      <c r="G31" s="62"/>
      <c r="H31" s="62"/>
      <c r="I31" s="82"/>
      <c r="J31" s="8" t="s">
        <v>46</v>
      </c>
      <c r="K31" s="8" t="s">
        <v>47</v>
      </c>
      <c r="L31" s="8" t="s">
        <v>46</v>
      </c>
      <c r="M31" s="8" t="s">
        <v>47</v>
      </c>
      <c r="N31" s="8" t="s">
        <v>46</v>
      </c>
      <c r="O31" s="8" t="s">
        <v>47</v>
      </c>
      <c r="P31" s="8" t="s">
        <v>46</v>
      </c>
      <c r="Q31" s="8" t="s">
        <v>47</v>
      </c>
      <c r="R31" s="8" t="s">
        <v>46</v>
      </c>
      <c r="S31" s="8" t="s">
        <v>47</v>
      </c>
      <c r="T31" s="8" t="s">
        <v>48</v>
      </c>
      <c r="U31" s="8" t="s">
        <v>49</v>
      </c>
      <c r="V31" s="8" t="s">
        <v>50</v>
      </c>
    </row>
    <row r="32" spans="1:22" ht="54">
      <c r="A32" s="84">
        <v>4</v>
      </c>
      <c r="B32" s="61" t="s">
        <v>51</v>
      </c>
      <c r="C32" s="10" t="s">
        <v>151</v>
      </c>
      <c r="D32" s="11" t="s">
        <v>66</v>
      </c>
      <c r="E32" s="11" t="s">
        <v>170</v>
      </c>
      <c r="F32" s="28"/>
      <c r="G32" s="9">
        <v>4000</v>
      </c>
      <c r="H32" s="9">
        <v>9000</v>
      </c>
      <c r="I32" s="12">
        <f t="shared" si="0"/>
        <v>360</v>
      </c>
      <c r="J32" s="9"/>
      <c r="K32" s="9"/>
      <c r="L32" s="9"/>
      <c r="M32" s="9"/>
      <c r="N32" s="9">
        <v>500</v>
      </c>
      <c r="O32" s="9">
        <f>N32*H32/100000</f>
        <v>45</v>
      </c>
      <c r="P32" s="9">
        <v>1000</v>
      </c>
      <c r="Q32" s="9">
        <f>P32*H32/100000</f>
        <v>90</v>
      </c>
      <c r="R32" s="9">
        <v>2500</v>
      </c>
      <c r="S32" s="9">
        <f>R32*H32/100000</f>
        <v>225</v>
      </c>
      <c r="T32" s="27">
        <v>134</v>
      </c>
      <c r="U32" s="27">
        <v>22</v>
      </c>
      <c r="V32" s="29">
        <v>6</v>
      </c>
    </row>
    <row r="33" spans="1:22" ht="126">
      <c r="A33" s="85"/>
      <c r="B33" s="66"/>
      <c r="C33" s="61" t="s">
        <v>153</v>
      </c>
      <c r="D33" s="30" t="s">
        <v>154</v>
      </c>
      <c r="E33" s="31" t="s">
        <v>171</v>
      </c>
      <c r="F33" s="10" t="s">
        <v>156</v>
      </c>
      <c r="G33" s="11" t="s">
        <v>157</v>
      </c>
      <c r="H33" s="11" t="s">
        <v>158</v>
      </c>
      <c r="I33" s="32" t="s">
        <v>159</v>
      </c>
      <c r="J33" s="7" t="s">
        <v>160</v>
      </c>
      <c r="K33" s="7" t="s">
        <v>161</v>
      </c>
      <c r="L33" s="7" t="s">
        <v>160</v>
      </c>
      <c r="M33" s="7" t="s">
        <v>161</v>
      </c>
      <c r="N33" s="7" t="s">
        <v>160</v>
      </c>
      <c r="O33" s="7" t="s">
        <v>161</v>
      </c>
      <c r="P33" s="7" t="s">
        <v>160</v>
      </c>
      <c r="Q33" s="7" t="s">
        <v>161</v>
      </c>
      <c r="R33" s="7" t="s">
        <v>160</v>
      </c>
      <c r="S33" s="7" t="s">
        <v>161</v>
      </c>
      <c r="T33" s="8" t="s">
        <v>162</v>
      </c>
      <c r="U33" s="8" t="s">
        <v>163</v>
      </c>
      <c r="V33" s="8" t="s">
        <v>164</v>
      </c>
    </row>
    <row r="34" spans="1:22">
      <c r="A34" s="85"/>
      <c r="B34" s="66"/>
      <c r="C34" s="66"/>
      <c r="D34" s="28"/>
      <c r="E34" s="28"/>
      <c r="F34" s="28"/>
      <c r="G34" s="9"/>
      <c r="H34" s="9"/>
      <c r="I34" s="12"/>
      <c r="J34" s="9"/>
      <c r="K34" s="9"/>
      <c r="L34" s="9"/>
      <c r="M34" s="9"/>
      <c r="N34" s="9"/>
      <c r="O34" s="9"/>
      <c r="P34" s="9"/>
      <c r="Q34" s="9"/>
      <c r="R34" s="9"/>
      <c r="S34" s="9"/>
      <c r="T34" s="27"/>
      <c r="U34" s="27"/>
      <c r="V34" s="29"/>
    </row>
    <row r="35" spans="1:22">
      <c r="A35" s="85"/>
      <c r="B35" s="66"/>
      <c r="C35" s="66"/>
      <c r="D35" s="28"/>
      <c r="E35" s="28"/>
      <c r="F35" s="28"/>
      <c r="G35" s="9"/>
      <c r="H35" s="9"/>
      <c r="I35" s="12"/>
      <c r="J35" s="9"/>
      <c r="K35" s="9"/>
      <c r="L35" s="9"/>
      <c r="M35" s="9"/>
      <c r="N35" s="9"/>
      <c r="O35" s="9"/>
      <c r="P35" s="9"/>
      <c r="Q35" s="9"/>
      <c r="R35" s="9"/>
      <c r="S35" s="9"/>
      <c r="T35" s="27"/>
      <c r="U35" s="27"/>
      <c r="V35" s="29"/>
    </row>
    <row r="36" spans="1:22">
      <c r="A36" s="85"/>
      <c r="B36" s="66"/>
      <c r="C36" s="66"/>
      <c r="D36" s="28"/>
      <c r="E36" s="28"/>
      <c r="F36" s="28"/>
      <c r="G36" s="9"/>
      <c r="H36" s="9"/>
      <c r="I36" s="12"/>
      <c r="J36" s="9"/>
      <c r="K36" s="9"/>
      <c r="L36" s="9"/>
      <c r="M36" s="9"/>
      <c r="N36" s="9"/>
      <c r="O36" s="9"/>
      <c r="P36" s="9"/>
      <c r="Q36" s="9"/>
      <c r="R36" s="9"/>
      <c r="S36" s="9"/>
      <c r="T36" s="27"/>
      <c r="U36" s="27"/>
      <c r="V36" s="29"/>
    </row>
    <row r="37" spans="1:22">
      <c r="A37" s="85"/>
      <c r="B37" s="66"/>
      <c r="C37" s="66"/>
      <c r="D37" s="28"/>
      <c r="E37" s="28"/>
      <c r="F37" s="28"/>
      <c r="G37" s="9"/>
      <c r="H37" s="9"/>
      <c r="I37" s="12"/>
      <c r="J37" s="9"/>
      <c r="K37" s="9"/>
      <c r="L37" s="9"/>
      <c r="M37" s="9"/>
      <c r="N37" s="9"/>
      <c r="O37" s="9"/>
      <c r="P37" s="9"/>
      <c r="Q37" s="9"/>
      <c r="R37" s="9"/>
      <c r="S37" s="9"/>
      <c r="T37" s="27"/>
      <c r="U37" s="27"/>
      <c r="V37" s="29"/>
    </row>
    <row r="38" spans="1:22">
      <c r="A38" s="85"/>
      <c r="B38" s="66"/>
      <c r="C38" s="66"/>
      <c r="D38" s="28"/>
      <c r="E38" s="28"/>
      <c r="F38" s="28"/>
      <c r="G38" s="9"/>
      <c r="H38" s="9"/>
      <c r="I38" s="12"/>
      <c r="J38" s="9"/>
      <c r="K38" s="9"/>
      <c r="L38" s="9"/>
      <c r="M38" s="9"/>
      <c r="N38" s="9"/>
      <c r="O38" s="9"/>
      <c r="P38" s="9"/>
      <c r="Q38" s="9"/>
      <c r="R38" s="9"/>
      <c r="S38" s="9"/>
      <c r="T38" s="27"/>
      <c r="U38" s="27"/>
      <c r="V38" s="29"/>
    </row>
    <row r="39" spans="1:22">
      <c r="A39" s="85"/>
      <c r="B39" s="66"/>
      <c r="C39" s="66"/>
      <c r="D39" s="28"/>
      <c r="E39" s="28"/>
      <c r="F39" s="28"/>
      <c r="G39" s="9"/>
      <c r="H39" s="9"/>
      <c r="I39" s="12"/>
      <c r="J39" s="9"/>
      <c r="K39" s="9"/>
      <c r="L39" s="9"/>
      <c r="M39" s="9"/>
      <c r="N39" s="9"/>
      <c r="O39" s="9"/>
      <c r="P39" s="9"/>
      <c r="Q39" s="9"/>
      <c r="R39" s="9"/>
      <c r="S39" s="9"/>
      <c r="T39" s="27"/>
      <c r="U39" s="27"/>
      <c r="V39" s="29"/>
    </row>
    <row r="40" spans="1:22">
      <c r="A40" s="85"/>
      <c r="B40" s="66"/>
      <c r="C40" s="66"/>
      <c r="D40" s="28"/>
      <c r="E40" s="28"/>
      <c r="F40" s="28"/>
      <c r="G40" s="9"/>
      <c r="H40" s="9"/>
      <c r="I40" s="12"/>
      <c r="J40" s="9"/>
      <c r="K40" s="9"/>
      <c r="L40" s="9"/>
      <c r="M40" s="9"/>
      <c r="N40" s="9"/>
      <c r="O40" s="9"/>
      <c r="P40" s="9"/>
      <c r="Q40" s="9"/>
      <c r="R40" s="9"/>
      <c r="S40" s="9"/>
      <c r="T40" s="27"/>
      <c r="U40" s="27"/>
      <c r="V40" s="29"/>
    </row>
    <row r="41" spans="1:22">
      <c r="A41" s="85"/>
      <c r="B41" s="66"/>
      <c r="C41" s="66"/>
      <c r="D41" s="28"/>
      <c r="E41" s="28"/>
      <c r="F41" s="28"/>
      <c r="G41" s="9"/>
      <c r="H41" s="9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27"/>
      <c r="U41" s="27"/>
      <c r="V41" s="29"/>
    </row>
    <row r="42" spans="1:22">
      <c r="A42" s="85"/>
      <c r="B42" s="66"/>
      <c r="C42" s="66"/>
      <c r="D42" s="28"/>
      <c r="E42" s="28"/>
      <c r="F42" s="28"/>
      <c r="G42" s="9"/>
      <c r="H42" s="9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27"/>
      <c r="U42" s="27"/>
      <c r="V42" s="29"/>
    </row>
    <row r="43" spans="1:22">
      <c r="A43" s="85"/>
      <c r="B43" s="66"/>
      <c r="C43" s="66"/>
      <c r="D43" s="28"/>
      <c r="E43" s="28"/>
      <c r="F43" s="28"/>
      <c r="G43" s="9"/>
      <c r="H43" s="9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27"/>
      <c r="U43" s="27"/>
      <c r="V43" s="29"/>
    </row>
    <row r="44" spans="1:22">
      <c r="A44" s="85"/>
      <c r="B44" s="66"/>
      <c r="C44" s="66"/>
      <c r="D44" s="28"/>
      <c r="E44" s="28"/>
      <c r="F44" s="28"/>
      <c r="G44" s="9"/>
      <c r="H44" s="9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27"/>
      <c r="U44" s="27"/>
      <c r="V44" s="29"/>
    </row>
    <row r="45" spans="1:22">
      <c r="A45" s="85"/>
      <c r="B45" s="66"/>
      <c r="C45" s="66"/>
      <c r="D45" s="28"/>
      <c r="E45" s="28"/>
      <c r="F45" s="28"/>
      <c r="G45" s="9"/>
      <c r="H45" s="9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27"/>
      <c r="U45" s="27"/>
      <c r="V45" s="29"/>
    </row>
    <row r="46" spans="1:22">
      <c r="A46" s="85"/>
      <c r="B46" s="66"/>
      <c r="C46" s="62"/>
      <c r="D46" s="28"/>
      <c r="E46" s="28"/>
      <c r="F46" s="28"/>
      <c r="G46" s="9"/>
      <c r="H46" s="9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27"/>
      <c r="U46" s="27"/>
      <c r="V46" s="29"/>
    </row>
    <row r="47" spans="1:22" ht="54">
      <c r="A47" s="85"/>
      <c r="B47" s="66"/>
      <c r="C47" s="10" t="s">
        <v>151</v>
      </c>
      <c r="D47" s="11" t="s">
        <v>172</v>
      </c>
      <c r="E47" s="11" t="s">
        <v>173</v>
      </c>
      <c r="F47" s="28"/>
      <c r="G47" s="9">
        <v>1000</v>
      </c>
      <c r="H47" s="9">
        <v>12000</v>
      </c>
      <c r="I47" s="12">
        <f t="shared" si="0"/>
        <v>120</v>
      </c>
      <c r="J47" s="9"/>
      <c r="K47" s="9"/>
      <c r="L47" s="9"/>
      <c r="M47" s="9"/>
      <c r="N47" s="9"/>
      <c r="O47" s="9"/>
      <c r="P47" s="9">
        <f t="shared" ref="P47" si="4">G47/2</f>
        <v>500</v>
      </c>
      <c r="Q47" s="9">
        <f>P47*H47/100000</f>
        <v>60</v>
      </c>
      <c r="R47" s="9">
        <v>500</v>
      </c>
      <c r="S47" s="9">
        <v>60</v>
      </c>
      <c r="T47" s="27">
        <v>34</v>
      </c>
      <c r="U47" s="27">
        <v>6</v>
      </c>
      <c r="V47" s="29">
        <v>6</v>
      </c>
    </row>
    <row r="48" spans="1:22" ht="126">
      <c r="A48" s="85"/>
      <c r="B48" s="66"/>
      <c r="C48" s="61" t="s">
        <v>153</v>
      </c>
      <c r="D48" s="30" t="s">
        <v>154</v>
      </c>
      <c r="E48" s="31" t="s">
        <v>171</v>
      </c>
      <c r="F48" s="10" t="s">
        <v>156</v>
      </c>
      <c r="G48" s="11" t="s">
        <v>157</v>
      </c>
      <c r="H48" s="11" t="s">
        <v>158</v>
      </c>
      <c r="I48" s="32" t="s">
        <v>159</v>
      </c>
      <c r="J48" s="7" t="s">
        <v>160</v>
      </c>
      <c r="K48" s="7" t="s">
        <v>161</v>
      </c>
      <c r="L48" s="7" t="s">
        <v>160</v>
      </c>
      <c r="M48" s="7" t="s">
        <v>161</v>
      </c>
      <c r="N48" s="7" t="s">
        <v>160</v>
      </c>
      <c r="O48" s="7" t="s">
        <v>161</v>
      </c>
      <c r="P48" s="7" t="s">
        <v>160</v>
      </c>
      <c r="Q48" s="7" t="s">
        <v>161</v>
      </c>
      <c r="R48" s="7" t="s">
        <v>160</v>
      </c>
      <c r="S48" s="7" t="s">
        <v>161</v>
      </c>
      <c r="T48" s="8" t="s">
        <v>162</v>
      </c>
      <c r="U48" s="8" t="s">
        <v>163</v>
      </c>
      <c r="V48" s="8" t="s">
        <v>164</v>
      </c>
    </row>
    <row r="49" spans="1:22">
      <c r="A49" s="85"/>
      <c r="B49" s="66"/>
      <c r="C49" s="66"/>
      <c r="D49" s="28"/>
      <c r="E49" s="28"/>
      <c r="F49" s="28"/>
      <c r="G49" s="9"/>
      <c r="H49" s="9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27"/>
      <c r="U49" s="27"/>
      <c r="V49" s="29"/>
    </row>
    <row r="50" spans="1:22">
      <c r="A50" s="85"/>
      <c r="B50" s="66"/>
      <c r="C50" s="66"/>
      <c r="D50" s="28"/>
      <c r="E50" s="28"/>
      <c r="F50" s="28"/>
      <c r="G50" s="9"/>
      <c r="H50" s="9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27"/>
      <c r="U50" s="27"/>
      <c r="V50" s="29"/>
    </row>
    <row r="51" spans="1:22">
      <c r="A51" s="85"/>
      <c r="B51" s="66"/>
      <c r="C51" s="66"/>
      <c r="D51" s="28"/>
      <c r="E51" s="28"/>
      <c r="F51" s="28"/>
      <c r="G51" s="9"/>
      <c r="H51" s="9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27"/>
      <c r="U51" s="27"/>
      <c r="V51" s="29"/>
    </row>
    <row r="52" spans="1:22">
      <c r="A52" s="85"/>
      <c r="B52" s="66"/>
      <c r="C52" s="66"/>
      <c r="D52" s="28"/>
      <c r="E52" s="28"/>
      <c r="F52" s="28"/>
      <c r="G52" s="9"/>
      <c r="H52" s="9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27"/>
      <c r="U52" s="27"/>
      <c r="V52" s="29"/>
    </row>
    <row r="53" spans="1:22">
      <c r="A53" s="85"/>
      <c r="B53" s="66"/>
      <c r="C53" s="66"/>
      <c r="D53" s="28"/>
      <c r="E53" s="28"/>
      <c r="F53" s="28"/>
      <c r="G53" s="9"/>
      <c r="H53" s="9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27"/>
      <c r="U53" s="27"/>
      <c r="V53" s="29"/>
    </row>
    <row r="54" spans="1:22" ht="15.75" thickBot="1">
      <c r="A54" s="86"/>
      <c r="B54" s="87"/>
      <c r="C54" s="87"/>
      <c r="D54" s="34"/>
      <c r="E54" s="34"/>
      <c r="F54" s="34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7"/>
      <c r="U54" s="37"/>
      <c r="V54" s="38"/>
    </row>
    <row r="55" spans="1:22" ht="18.75">
      <c r="A55" s="81" t="s">
        <v>32</v>
      </c>
      <c r="B55" s="81" t="s">
        <v>33</v>
      </c>
      <c r="C55" s="81" t="s">
        <v>147</v>
      </c>
      <c r="D55" s="81" t="s">
        <v>148</v>
      </c>
      <c r="E55" s="83" t="s">
        <v>149</v>
      </c>
      <c r="F55" s="81" t="s">
        <v>36</v>
      </c>
      <c r="G55" s="61" t="s">
        <v>37</v>
      </c>
      <c r="H55" s="61" t="s">
        <v>38</v>
      </c>
      <c r="I55" s="81" t="s">
        <v>39</v>
      </c>
      <c r="J55" s="77" t="s">
        <v>40</v>
      </c>
      <c r="K55" s="77"/>
      <c r="L55" s="71" t="s">
        <v>41</v>
      </c>
      <c r="M55" s="72"/>
      <c r="N55" s="71" t="s">
        <v>42</v>
      </c>
      <c r="O55" s="72"/>
      <c r="P55" s="71" t="s">
        <v>43</v>
      </c>
      <c r="Q55" s="72"/>
      <c r="R55" s="71" t="s">
        <v>44</v>
      </c>
      <c r="S55" s="72"/>
      <c r="T55" s="67" t="s">
        <v>45</v>
      </c>
      <c r="U55" s="67"/>
      <c r="V55" s="67"/>
    </row>
    <row r="56" spans="1:22" ht="75">
      <c r="A56" s="82"/>
      <c r="B56" s="82"/>
      <c r="C56" s="82"/>
      <c r="D56" s="82"/>
      <c r="E56" s="82"/>
      <c r="F56" s="82"/>
      <c r="G56" s="62"/>
      <c r="H56" s="62"/>
      <c r="I56" s="82"/>
      <c r="J56" s="8" t="s">
        <v>46</v>
      </c>
      <c r="K56" s="8" t="s">
        <v>47</v>
      </c>
      <c r="L56" s="8" t="s">
        <v>46</v>
      </c>
      <c r="M56" s="8" t="s">
        <v>47</v>
      </c>
      <c r="N56" s="8" t="s">
        <v>46</v>
      </c>
      <c r="O56" s="8" t="s">
        <v>47</v>
      </c>
      <c r="P56" s="8" t="s">
        <v>46</v>
      </c>
      <c r="Q56" s="8" t="s">
        <v>47</v>
      </c>
      <c r="R56" s="8" t="s">
        <v>46</v>
      </c>
      <c r="S56" s="8" t="s">
        <v>47</v>
      </c>
      <c r="T56" s="8" t="s">
        <v>48</v>
      </c>
      <c r="U56" s="8" t="s">
        <v>49</v>
      </c>
      <c r="V56" s="8" t="s">
        <v>50</v>
      </c>
    </row>
    <row r="57" spans="1:22" ht="54">
      <c r="A57" s="84">
        <v>5</v>
      </c>
      <c r="B57" s="61" t="s">
        <v>51</v>
      </c>
      <c r="C57" s="10" t="s">
        <v>151</v>
      </c>
      <c r="D57" s="11" t="s">
        <v>70</v>
      </c>
      <c r="E57" s="40" t="s">
        <v>174</v>
      </c>
      <c r="F57" s="28"/>
      <c r="G57" s="9">
        <v>5500</v>
      </c>
      <c r="H57" s="9">
        <v>9000</v>
      </c>
      <c r="I57" s="12">
        <f t="shared" si="0"/>
        <v>495</v>
      </c>
      <c r="J57" s="9">
        <f>G57/5</f>
        <v>1100</v>
      </c>
      <c r="K57" s="9">
        <f>J57*H57/100000</f>
        <v>99</v>
      </c>
      <c r="L57" s="9">
        <v>1100</v>
      </c>
      <c r="M57" s="9">
        <v>99</v>
      </c>
      <c r="N57" s="9">
        <v>1100</v>
      </c>
      <c r="O57" s="9">
        <v>99</v>
      </c>
      <c r="P57" s="9">
        <v>1100</v>
      </c>
      <c r="Q57" s="9">
        <v>99</v>
      </c>
      <c r="R57" s="9">
        <v>1100</v>
      </c>
      <c r="S57" s="9">
        <v>99</v>
      </c>
      <c r="T57" s="27">
        <v>184</v>
      </c>
      <c r="U57" s="27">
        <v>5</v>
      </c>
      <c r="V57" s="29">
        <v>37</v>
      </c>
    </row>
    <row r="58" spans="1:22" ht="126">
      <c r="A58" s="85"/>
      <c r="B58" s="66"/>
      <c r="C58" s="61" t="s">
        <v>153</v>
      </c>
      <c r="D58" s="30" t="s">
        <v>154</v>
      </c>
      <c r="E58" s="31" t="s">
        <v>171</v>
      </c>
      <c r="F58" s="10" t="s">
        <v>156</v>
      </c>
      <c r="G58" s="11" t="s">
        <v>157</v>
      </c>
      <c r="H58" s="11" t="s">
        <v>158</v>
      </c>
      <c r="I58" s="32" t="s">
        <v>159</v>
      </c>
      <c r="J58" s="7" t="s">
        <v>160</v>
      </c>
      <c r="K58" s="7" t="s">
        <v>161</v>
      </c>
      <c r="L58" s="7" t="s">
        <v>160</v>
      </c>
      <c r="M58" s="7" t="s">
        <v>161</v>
      </c>
      <c r="N58" s="7" t="s">
        <v>160</v>
      </c>
      <c r="O58" s="7" t="s">
        <v>161</v>
      </c>
      <c r="P58" s="7" t="s">
        <v>160</v>
      </c>
      <c r="Q58" s="7" t="s">
        <v>161</v>
      </c>
      <c r="R58" s="7" t="s">
        <v>160</v>
      </c>
      <c r="S58" s="7" t="s">
        <v>161</v>
      </c>
      <c r="T58" s="8" t="s">
        <v>162</v>
      </c>
      <c r="U58" s="8" t="s">
        <v>163</v>
      </c>
      <c r="V58" s="41"/>
    </row>
    <row r="59" spans="1:22">
      <c r="A59" s="85"/>
      <c r="B59" s="66"/>
      <c r="C59" s="66"/>
      <c r="D59" s="28"/>
      <c r="E59" s="28"/>
      <c r="F59" s="28"/>
      <c r="G59" s="9"/>
      <c r="H59" s="9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27"/>
      <c r="U59" s="27"/>
      <c r="V59" s="29"/>
    </row>
    <row r="60" spans="1:22">
      <c r="A60" s="85"/>
      <c r="B60" s="66"/>
      <c r="C60" s="66"/>
      <c r="D60" s="28"/>
      <c r="E60" s="28"/>
      <c r="F60" s="28"/>
      <c r="G60" s="9"/>
      <c r="H60" s="9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27"/>
      <c r="U60" s="27"/>
      <c r="V60" s="29"/>
    </row>
    <row r="61" spans="1:22">
      <c r="A61" s="85"/>
      <c r="B61" s="66"/>
      <c r="C61" s="66"/>
      <c r="D61" s="28"/>
      <c r="E61" s="28"/>
      <c r="F61" s="28"/>
      <c r="G61" s="9"/>
      <c r="H61" s="9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27"/>
      <c r="U61" s="27"/>
      <c r="V61" s="29"/>
    </row>
    <row r="62" spans="1:22" ht="15.75" thickBot="1">
      <c r="A62" s="86"/>
      <c r="B62" s="87"/>
      <c r="C62" s="87"/>
      <c r="D62" s="34"/>
      <c r="E62" s="34"/>
      <c r="F62" s="34"/>
      <c r="G62" s="35"/>
      <c r="H62" s="35"/>
      <c r="I62" s="36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7"/>
      <c r="U62" s="37"/>
      <c r="V62" s="38"/>
    </row>
    <row r="63" spans="1:22" ht="18.75">
      <c r="A63" s="81" t="s">
        <v>32</v>
      </c>
      <c r="B63" s="81" t="s">
        <v>33</v>
      </c>
      <c r="C63" s="81" t="s">
        <v>147</v>
      </c>
      <c r="D63" s="81" t="s">
        <v>148</v>
      </c>
      <c r="E63" s="83" t="s">
        <v>149</v>
      </c>
      <c r="F63" s="81" t="s">
        <v>36</v>
      </c>
      <c r="G63" s="61" t="s">
        <v>37</v>
      </c>
      <c r="H63" s="61" t="s">
        <v>38</v>
      </c>
      <c r="I63" s="81" t="s">
        <v>39</v>
      </c>
      <c r="J63" s="77" t="s">
        <v>40</v>
      </c>
      <c r="K63" s="77"/>
      <c r="L63" s="71" t="s">
        <v>41</v>
      </c>
      <c r="M63" s="72"/>
      <c r="N63" s="71" t="s">
        <v>42</v>
      </c>
      <c r="O63" s="72"/>
      <c r="P63" s="71" t="s">
        <v>43</v>
      </c>
      <c r="Q63" s="72"/>
      <c r="R63" s="71" t="s">
        <v>44</v>
      </c>
      <c r="S63" s="72"/>
      <c r="T63" s="67" t="s">
        <v>45</v>
      </c>
      <c r="U63" s="67"/>
      <c r="V63" s="67"/>
    </row>
    <row r="64" spans="1:22" ht="75">
      <c r="A64" s="82"/>
      <c r="B64" s="82"/>
      <c r="C64" s="82"/>
      <c r="D64" s="82"/>
      <c r="E64" s="82"/>
      <c r="F64" s="82"/>
      <c r="G64" s="62"/>
      <c r="H64" s="62"/>
      <c r="I64" s="82"/>
      <c r="J64" s="8" t="s">
        <v>46</v>
      </c>
      <c r="K64" s="8" t="s">
        <v>47</v>
      </c>
      <c r="L64" s="8" t="s">
        <v>46</v>
      </c>
      <c r="M64" s="8" t="s">
        <v>47</v>
      </c>
      <c r="N64" s="8" t="s">
        <v>46</v>
      </c>
      <c r="O64" s="8" t="s">
        <v>47</v>
      </c>
      <c r="P64" s="8" t="s">
        <v>46</v>
      </c>
      <c r="Q64" s="8" t="s">
        <v>47</v>
      </c>
      <c r="R64" s="8" t="s">
        <v>46</v>
      </c>
      <c r="S64" s="8" t="s">
        <v>47</v>
      </c>
      <c r="T64" s="8" t="s">
        <v>48</v>
      </c>
      <c r="U64" s="8" t="s">
        <v>49</v>
      </c>
      <c r="V64" s="8" t="s">
        <v>50</v>
      </c>
    </row>
    <row r="65" spans="1:22" ht="108">
      <c r="A65" s="84">
        <v>6</v>
      </c>
      <c r="B65" s="61" t="s">
        <v>51</v>
      </c>
      <c r="C65" s="10" t="s">
        <v>151</v>
      </c>
      <c r="D65" s="11" t="s">
        <v>175</v>
      </c>
      <c r="E65" s="11" t="s">
        <v>176</v>
      </c>
      <c r="F65" s="11" t="s">
        <v>74</v>
      </c>
      <c r="G65" s="9">
        <v>10000</v>
      </c>
      <c r="H65" s="9">
        <v>10000</v>
      </c>
      <c r="I65" s="12">
        <f>H65*G65/100000</f>
        <v>1000</v>
      </c>
      <c r="J65" s="9"/>
      <c r="K65" s="9"/>
      <c r="L65" s="9">
        <f>G65/4</f>
        <v>2500</v>
      </c>
      <c r="M65" s="9">
        <f>L65*H65/100000</f>
        <v>250</v>
      </c>
      <c r="N65" s="9">
        <v>2500</v>
      </c>
      <c r="O65" s="9">
        <v>250</v>
      </c>
      <c r="P65" s="9">
        <v>2500</v>
      </c>
      <c r="Q65" s="9">
        <v>250</v>
      </c>
      <c r="R65" s="9">
        <v>2500</v>
      </c>
      <c r="S65" s="9">
        <v>250</v>
      </c>
      <c r="T65" s="27">
        <v>334</v>
      </c>
      <c r="U65" s="27">
        <v>24</v>
      </c>
      <c r="V65" s="29">
        <v>14</v>
      </c>
    </row>
    <row r="66" spans="1:22" ht="126">
      <c r="A66" s="85"/>
      <c r="B66" s="66"/>
      <c r="C66" s="61" t="s">
        <v>153</v>
      </c>
      <c r="D66" s="30" t="s">
        <v>154</v>
      </c>
      <c r="E66" s="31" t="s">
        <v>171</v>
      </c>
      <c r="F66" s="10" t="s">
        <v>156</v>
      </c>
      <c r="G66" s="11" t="s">
        <v>157</v>
      </c>
      <c r="H66" s="11" t="s">
        <v>158</v>
      </c>
      <c r="I66" s="32" t="s">
        <v>159</v>
      </c>
      <c r="J66" s="7" t="s">
        <v>160</v>
      </c>
      <c r="K66" s="7" t="s">
        <v>161</v>
      </c>
      <c r="L66" s="7" t="s">
        <v>160</v>
      </c>
      <c r="M66" s="7" t="s">
        <v>161</v>
      </c>
      <c r="N66" s="7" t="s">
        <v>160</v>
      </c>
      <c r="O66" s="7" t="s">
        <v>161</v>
      </c>
      <c r="P66" s="7" t="s">
        <v>160</v>
      </c>
      <c r="Q66" s="7" t="s">
        <v>161</v>
      </c>
      <c r="R66" s="7" t="s">
        <v>160</v>
      </c>
      <c r="S66" s="7" t="s">
        <v>161</v>
      </c>
      <c r="T66" s="8" t="s">
        <v>162</v>
      </c>
      <c r="U66" s="8" t="s">
        <v>163</v>
      </c>
      <c r="V66" s="8" t="s">
        <v>164</v>
      </c>
    </row>
    <row r="67" spans="1:22">
      <c r="A67" s="85"/>
      <c r="B67" s="66"/>
      <c r="C67" s="66"/>
      <c r="D67" s="28"/>
      <c r="E67" s="28"/>
      <c r="F67" s="28"/>
      <c r="G67" s="9"/>
      <c r="H67" s="9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27"/>
      <c r="U67" s="27"/>
      <c r="V67" s="29"/>
    </row>
    <row r="68" spans="1:22">
      <c r="A68" s="85"/>
      <c r="B68" s="66"/>
      <c r="C68" s="66"/>
      <c r="D68" s="28"/>
      <c r="E68" s="28"/>
      <c r="F68" s="28"/>
      <c r="G68" s="9"/>
      <c r="H68" s="9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27"/>
      <c r="U68" s="27"/>
      <c r="V68" s="29"/>
    </row>
    <row r="69" spans="1:22">
      <c r="A69" s="85"/>
      <c r="B69" s="66"/>
      <c r="C69" s="66"/>
      <c r="D69" s="28"/>
      <c r="E69" s="28"/>
      <c r="F69" s="28"/>
      <c r="G69" s="9"/>
      <c r="H69" s="9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27"/>
      <c r="U69" s="27"/>
      <c r="V69" s="29"/>
    </row>
    <row r="70" spans="1:22">
      <c r="A70" s="85"/>
      <c r="B70" s="66"/>
      <c r="C70" s="66"/>
      <c r="D70" s="28"/>
      <c r="E70" s="28"/>
      <c r="F70" s="28"/>
      <c r="G70" s="9"/>
      <c r="H70" s="9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27"/>
      <c r="U70" s="27"/>
      <c r="V70" s="29"/>
    </row>
    <row r="71" spans="1:22">
      <c r="A71" s="85"/>
      <c r="B71" s="66"/>
      <c r="C71" s="66"/>
      <c r="D71" s="28"/>
      <c r="E71" s="28"/>
      <c r="F71" s="28"/>
      <c r="G71" s="9"/>
      <c r="H71" s="9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27"/>
      <c r="U71" s="27"/>
      <c r="V71" s="29"/>
    </row>
    <row r="72" spans="1:22">
      <c r="A72" s="85"/>
      <c r="B72" s="66"/>
      <c r="C72" s="66"/>
      <c r="D72" s="28"/>
      <c r="E72" s="28"/>
      <c r="F72" s="28"/>
      <c r="G72" s="9"/>
      <c r="H72" s="9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27"/>
      <c r="U72" s="27"/>
      <c r="V72" s="29"/>
    </row>
    <row r="73" spans="1:22">
      <c r="A73" s="85"/>
      <c r="B73" s="66"/>
      <c r="C73" s="66"/>
      <c r="D73" s="28"/>
      <c r="E73" s="28"/>
      <c r="F73" s="28"/>
      <c r="G73" s="9"/>
      <c r="H73" s="9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27"/>
      <c r="U73" s="27"/>
      <c r="V73" s="29"/>
    </row>
    <row r="74" spans="1:22">
      <c r="A74" s="85"/>
      <c r="B74" s="66"/>
      <c r="C74" s="66"/>
      <c r="D74" s="28"/>
      <c r="E74" s="28"/>
      <c r="F74" s="28"/>
      <c r="G74" s="9"/>
      <c r="H74" s="9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27"/>
      <c r="U74" s="27"/>
      <c r="V74" s="29"/>
    </row>
    <row r="75" spans="1:22">
      <c r="A75" s="85"/>
      <c r="B75" s="66"/>
      <c r="C75" s="66"/>
      <c r="D75" s="28"/>
      <c r="E75" s="28"/>
      <c r="F75" s="28"/>
      <c r="G75" s="9"/>
      <c r="H75" s="9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27"/>
      <c r="U75" s="27"/>
      <c r="V75" s="29"/>
    </row>
    <row r="76" spans="1:22">
      <c r="A76" s="85"/>
      <c r="B76" s="66"/>
      <c r="C76" s="66"/>
      <c r="D76" s="28"/>
      <c r="E76" s="28"/>
      <c r="F76" s="28"/>
      <c r="G76" s="9"/>
      <c r="H76" s="9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27"/>
      <c r="U76" s="27"/>
      <c r="V76" s="29"/>
    </row>
    <row r="77" spans="1:22">
      <c r="A77" s="85"/>
      <c r="B77" s="66"/>
      <c r="C77" s="66"/>
      <c r="D77" s="28"/>
      <c r="E77" s="28"/>
      <c r="F77" s="28"/>
      <c r="G77" s="9"/>
      <c r="H77" s="9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27"/>
      <c r="U77" s="27"/>
      <c r="V77" s="29"/>
    </row>
    <row r="78" spans="1:22">
      <c r="A78" s="85"/>
      <c r="B78" s="66"/>
      <c r="C78" s="66"/>
      <c r="D78" s="28"/>
      <c r="E78" s="28"/>
      <c r="F78" s="28"/>
      <c r="G78" s="9"/>
      <c r="H78" s="9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27"/>
      <c r="U78" s="27"/>
      <c r="V78" s="29"/>
    </row>
    <row r="79" spans="1:22" ht="15.75" thickBot="1">
      <c r="A79" s="86"/>
      <c r="B79" s="87"/>
      <c r="C79" s="87"/>
      <c r="D79" s="34"/>
      <c r="E79" s="34"/>
      <c r="F79" s="34"/>
      <c r="G79" s="35"/>
      <c r="H79" s="35"/>
      <c r="I79" s="36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7"/>
      <c r="U79" s="37"/>
      <c r="V79" s="38"/>
    </row>
    <row r="80" spans="1:22" ht="18.75">
      <c r="A80" s="81" t="s">
        <v>32</v>
      </c>
      <c r="B80" s="81" t="s">
        <v>33</v>
      </c>
      <c r="C80" s="81" t="s">
        <v>147</v>
      </c>
      <c r="D80" s="81" t="s">
        <v>148</v>
      </c>
      <c r="E80" s="83" t="s">
        <v>149</v>
      </c>
      <c r="F80" s="81" t="s">
        <v>36</v>
      </c>
      <c r="G80" s="61" t="s">
        <v>37</v>
      </c>
      <c r="H80" s="61" t="s">
        <v>38</v>
      </c>
      <c r="I80" s="81" t="s">
        <v>39</v>
      </c>
      <c r="J80" s="77" t="s">
        <v>40</v>
      </c>
      <c r="K80" s="77"/>
      <c r="L80" s="71" t="s">
        <v>41</v>
      </c>
      <c r="M80" s="72"/>
      <c r="N80" s="71" t="s">
        <v>42</v>
      </c>
      <c r="O80" s="72"/>
      <c r="P80" s="71" t="s">
        <v>43</v>
      </c>
      <c r="Q80" s="72"/>
      <c r="R80" s="71" t="s">
        <v>44</v>
      </c>
      <c r="S80" s="72"/>
      <c r="T80" s="67" t="s">
        <v>45</v>
      </c>
      <c r="U80" s="67"/>
      <c r="V80" s="67"/>
    </row>
    <row r="81" spans="1:22" ht="75">
      <c r="A81" s="82"/>
      <c r="B81" s="82"/>
      <c r="C81" s="82"/>
      <c r="D81" s="82"/>
      <c r="E81" s="82"/>
      <c r="F81" s="82"/>
      <c r="G81" s="62"/>
      <c r="H81" s="62"/>
      <c r="I81" s="82"/>
      <c r="J81" s="8" t="s">
        <v>46</v>
      </c>
      <c r="K81" s="8" t="s">
        <v>47</v>
      </c>
      <c r="L81" s="8" t="s">
        <v>46</v>
      </c>
      <c r="M81" s="8" t="s">
        <v>47</v>
      </c>
      <c r="N81" s="8" t="s">
        <v>46</v>
      </c>
      <c r="O81" s="8" t="s">
        <v>47</v>
      </c>
      <c r="P81" s="8" t="s">
        <v>46</v>
      </c>
      <c r="Q81" s="8" t="s">
        <v>47</v>
      </c>
      <c r="R81" s="8" t="s">
        <v>46</v>
      </c>
      <c r="S81" s="8" t="s">
        <v>47</v>
      </c>
      <c r="T81" s="8" t="s">
        <v>48</v>
      </c>
      <c r="U81" s="8" t="s">
        <v>49</v>
      </c>
      <c r="V81" s="8" t="s">
        <v>50</v>
      </c>
    </row>
    <row r="82" spans="1:22" ht="126">
      <c r="A82" s="84">
        <v>7</v>
      </c>
      <c r="B82" s="61" t="s">
        <v>51</v>
      </c>
      <c r="C82" s="10" t="s">
        <v>151</v>
      </c>
      <c r="D82" s="30" t="s">
        <v>177</v>
      </c>
      <c r="E82" s="11" t="s">
        <v>76</v>
      </c>
      <c r="F82" s="11" t="s">
        <v>77</v>
      </c>
      <c r="G82" s="9">
        <f>14*3*30</f>
        <v>1260</v>
      </c>
      <c r="H82" s="9">
        <v>10000</v>
      </c>
      <c r="I82" s="12">
        <f t="shared" si="0"/>
        <v>126</v>
      </c>
      <c r="J82" s="9"/>
      <c r="K82" s="9"/>
      <c r="L82" s="9">
        <f>G82/4</f>
        <v>315</v>
      </c>
      <c r="M82" s="9">
        <f>L82*H82/100000</f>
        <v>31.5</v>
      </c>
      <c r="N82" s="9">
        <v>315</v>
      </c>
      <c r="O82" s="9">
        <v>31.5</v>
      </c>
      <c r="P82" s="9">
        <v>315</v>
      </c>
      <c r="Q82" s="9">
        <v>31.5</v>
      </c>
      <c r="R82" s="9">
        <v>315</v>
      </c>
      <c r="S82" s="9">
        <v>31.5</v>
      </c>
      <c r="T82" s="27">
        <f t="shared" si="2"/>
        <v>42</v>
      </c>
      <c r="U82" s="27">
        <v>14</v>
      </c>
      <c r="V82" s="29">
        <f t="shared" si="1"/>
        <v>3</v>
      </c>
    </row>
    <row r="83" spans="1:22" ht="126">
      <c r="A83" s="85"/>
      <c r="B83" s="66"/>
      <c r="C83" s="61" t="s">
        <v>153</v>
      </c>
      <c r="D83" s="30" t="s">
        <v>154</v>
      </c>
      <c r="E83" s="31" t="s">
        <v>171</v>
      </c>
      <c r="F83" s="10" t="s">
        <v>156</v>
      </c>
      <c r="G83" s="11" t="s">
        <v>157</v>
      </c>
      <c r="H83" s="11" t="s">
        <v>158</v>
      </c>
      <c r="I83" s="32" t="s">
        <v>159</v>
      </c>
      <c r="J83" s="7" t="s">
        <v>160</v>
      </c>
      <c r="K83" s="7" t="s">
        <v>161</v>
      </c>
      <c r="L83" s="7" t="s">
        <v>160</v>
      </c>
      <c r="M83" s="7" t="s">
        <v>161</v>
      </c>
      <c r="N83" s="7" t="s">
        <v>160</v>
      </c>
      <c r="O83" s="7" t="s">
        <v>161</v>
      </c>
      <c r="P83" s="7" t="s">
        <v>160</v>
      </c>
      <c r="Q83" s="7" t="s">
        <v>161</v>
      </c>
      <c r="R83" s="7" t="s">
        <v>160</v>
      </c>
      <c r="S83" s="7" t="s">
        <v>161</v>
      </c>
      <c r="T83" s="8" t="s">
        <v>162</v>
      </c>
      <c r="U83" s="8" t="s">
        <v>163</v>
      </c>
      <c r="V83" s="8" t="s">
        <v>164</v>
      </c>
    </row>
    <row r="84" spans="1:22">
      <c r="A84" s="85"/>
      <c r="B84" s="66"/>
      <c r="C84" s="66"/>
      <c r="D84" s="42"/>
      <c r="E84" s="28"/>
      <c r="F84" s="28"/>
      <c r="G84" s="9"/>
      <c r="H84" s="9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27"/>
      <c r="U84" s="27"/>
      <c r="V84" s="29"/>
    </row>
    <row r="85" spans="1:22">
      <c r="A85" s="85"/>
      <c r="B85" s="66"/>
      <c r="C85" s="66"/>
      <c r="D85" s="42"/>
      <c r="E85" s="28"/>
      <c r="F85" s="28"/>
      <c r="G85" s="9"/>
      <c r="H85" s="9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27"/>
      <c r="U85" s="27"/>
      <c r="V85" s="29"/>
    </row>
    <row r="86" spans="1:22">
      <c r="A86" s="85"/>
      <c r="B86" s="66"/>
      <c r="C86" s="66"/>
      <c r="D86" s="42"/>
      <c r="E86" s="28"/>
      <c r="F86" s="28"/>
      <c r="G86" s="9"/>
      <c r="H86" s="9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27"/>
      <c r="U86" s="27"/>
      <c r="V86" s="29"/>
    </row>
    <row r="87" spans="1:22">
      <c r="A87" s="85"/>
      <c r="B87" s="66"/>
      <c r="C87" s="66"/>
      <c r="D87" s="42"/>
      <c r="E87" s="28"/>
      <c r="F87" s="28"/>
      <c r="G87" s="9"/>
      <c r="H87" s="9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27"/>
      <c r="U87" s="27"/>
      <c r="V87" s="29"/>
    </row>
    <row r="88" spans="1:22">
      <c r="A88" s="85"/>
      <c r="B88" s="66"/>
      <c r="C88" s="66"/>
      <c r="D88" s="42"/>
      <c r="E88" s="28"/>
      <c r="F88" s="28"/>
      <c r="G88" s="9"/>
      <c r="H88" s="9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27"/>
      <c r="U88" s="27"/>
      <c r="V88" s="29"/>
    </row>
    <row r="89" spans="1:22">
      <c r="A89" s="85"/>
      <c r="B89" s="66"/>
      <c r="C89" s="66"/>
      <c r="D89" s="42"/>
      <c r="E89" s="28"/>
      <c r="F89" s="28"/>
      <c r="G89" s="9"/>
      <c r="H89" s="9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27"/>
      <c r="U89" s="27"/>
      <c r="V89" s="29"/>
    </row>
    <row r="90" spans="1:22">
      <c r="A90" s="85"/>
      <c r="B90" s="66"/>
      <c r="C90" s="66"/>
      <c r="D90" s="42"/>
      <c r="E90" s="28"/>
      <c r="F90" s="28"/>
      <c r="G90" s="9"/>
      <c r="H90" s="9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27"/>
      <c r="U90" s="27"/>
      <c r="V90" s="29"/>
    </row>
    <row r="91" spans="1:22">
      <c r="A91" s="85"/>
      <c r="B91" s="66"/>
      <c r="C91" s="66"/>
      <c r="D91" s="42"/>
      <c r="E91" s="28"/>
      <c r="F91" s="28"/>
      <c r="G91" s="9"/>
      <c r="H91" s="9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27"/>
      <c r="U91" s="27"/>
      <c r="V91" s="29"/>
    </row>
    <row r="92" spans="1:22">
      <c r="A92" s="85"/>
      <c r="B92" s="66"/>
      <c r="C92" s="66"/>
      <c r="D92" s="42"/>
      <c r="E92" s="28"/>
      <c r="F92" s="28"/>
      <c r="G92" s="9"/>
      <c r="H92" s="9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27"/>
      <c r="U92" s="27"/>
      <c r="V92" s="29"/>
    </row>
    <row r="93" spans="1:22" ht="15.75" thickBot="1">
      <c r="A93" s="86"/>
      <c r="B93" s="87"/>
      <c r="C93" s="87"/>
      <c r="D93" s="43"/>
      <c r="E93" s="34"/>
      <c r="F93" s="34"/>
      <c r="G93" s="35"/>
      <c r="H93" s="35"/>
      <c r="I93" s="36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7"/>
      <c r="U93" s="37"/>
      <c r="V93" s="38"/>
    </row>
    <row r="94" spans="1:22" ht="18.75">
      <c r="A94" s="81" t="s">
        <v>32</v>
      </c>
      <c r="B94" s="81" t="s">
        <v>33</v>
      </c>
      <c r="C94" s="81" t="s">
        <v>147</v>
      </c>
      <c r="D94" s="81" t="s">
        <v>148</v>
      </c>
      <c r="E94" s="83" t="s">
        <v>149</v>
      </c>
      <c r="F94" s="81" t="s">
        <v>36</v>
      </c>
      <c r="G94" s="61" t="s">
        <v>37</v>
      </c>
      <c r="H94" s="61" t="s">
        <v>38</v>
      </c>
      <c r="I94" s="81" t="s">
        <v>39</v>
      </c>
      <c r="J94" s="77" t="s">
        <v>40</v>
      </c>
      <c r="K94" s="77"/>
      <c r="L94" s="71" t="s">
        <v>41</v>
      </c>
      <c r="M94" s="72"/>
      <c r="N94" s="71" t="s">
        <v>42</v>
      </c>
      <c r="O94" s="72"/>
      <c r="P94" s="71" t="s">
        <v>43</v>
      </c>
      <c r="Q94" s="72"/>
      <c r="R94" s="71" t="s">
        <v>44</v>
      </c>
      <c r="S94" s="72"/>
      <c r="T94" s="67" t="s">
        <v>45</v>
      </c>
      <c r="U94" s="67"/>
      <c r="V94" s="67"/>
    </row>
    <row r="95" spans="1:22" ht="75">
      <c r="A95" s="82"/>
      <c r="B95" s="82"/>
      <c r="C95" s="82"/>
      <c r="D95" s="82"/>
      <c r="E95" s="82"/>
      <c r="F95" s="82"/>
      <c r="G95" s="62"/>
      <c r="H95" s="62"/>
      <c r="I95" s="82"/>
      <c r="J95" s="8" t="s">
        <v>46</v>
      </c>
      <c r="K95" s="8" t="s">
        <v>47</v>
      </c>
      <c r="L95" s="8" t="s">
        <v>46</v>
      </c>
      <c r="M95" s="8" t="s">
        <v>47</v>
      </c>
      <c r="N95" s="8" t="s">
        <v>46</v>
      </c>
      <c r="O95" s="8" t="s">
        <v>47</v>
      </c>
      <c r="P95" s="8" t="s">
        <v>46</v>
      </c>
      <c r="Q95" s="8" t="s">
        <v>47</v>
      </c>
      <c r="R95" s="8" t="s">
        <v>46</v>
      </c>
      <c r="S95" s="8" t="s">
        <v>47</v>
      </c>
      <c r="T95" s="8" t="s">
        <v>48</v>
      </c>
      <c r="U95" s="8" t="s">
        <v>49</v>
      </c>
      <c r="V95" s="8" t="s">
        <v>50</v>
      </c>
    </row>
    <row r="96" spans="1:22" ht="54">
      <c r="A96" s="84">
        <v>8</v>
      </c>
      <c r="B96" s="61" t="s">
        <v>51</v>
      </c>
      <c r="C96" s="10" t="s">
        <v>151</v>
      </c>
      <c r="D96" s="30" t="s">
        <v>177</v>
      </c>
      <c r="E96" s="11" t="s">
        <v>78</v>
      </c>
      <c r="F96" s="11" t="s">
        <v>178</v>
      </c>
      <c r="G96" s="9">
        <f>5*4*30</f>
        <v>600</v>
      </c>
      <c r="H96" s="9">
        <v>10000</v>
      </c>
      <c r="I96" s="12">
        <f t="shared" si="0"/>
        <v>60</v>
      </c>
      <c r="J96" s="9"/>
      <c r="K96" s="9"/>
      <c r="L96" s="9">
        <f>G96/4</f>
        <v>150</v>
      </c>
      <c r="M96" s="9">
        <f>L96*H96/100000</f>
        <v>15</v>
      </c>
      <c r="N96" s="9">
        <v>150</v>
      </c>
      <c r="O96" s="9">
        <v>15</v>
      </c>
      <c r="P96" s="9">
        <v>150</v>
      </c>
      <c r="Q96" s="9">
        <v>15</v>
      </c>
      <c r="R96" s="9">
        <v>150</v>
      </c>
      <c r="S96" s="9">
        <v>15</v>
      </c>
      <c r="T96" s="27">
        <f t="shared" si="2"/>
        <v>20</v>
      </c>
      <c r="U96" s="27">
        <v>5</v>
      </c>
      <c r="V96" s="29">
        <f t="shared" si="1"/>
        <v>4</v>
      </c>
    </row>
    <row r="97" spans="1:22" ht="126">
      <c r="A97" s="85"/>
      <c r="B97" s="66"/>
      <c r="C97" s="61" t="s">
        <v>153</v>
      </c>
      <c r="D97" s="30" t="s">
        <v>154</v>
      </c>
      <c r="E97" s="31" t="s">
        <v>171</v>
      </c>
      <c r="F97" s="10" t="s">
        <v>156</v>
      </c>
      <c r="G97" s="11" t="s">
        <v>157</v>
      </c>
      <c r="H97" s="11" t="s">
        <v>158</v>
      </c>
      <c r="I97" s="32" t="s">
        <v>159</v>
      </c>
      <c r="J97" s="7" t="s">
        <v>160</v>
      </c>
      <c r="K97" s="7" t="s">
        <v>161</v>
      </c>
      <c r="L97" s="7" t="s">
        <v>160</v>
      </c>
      <c r="M97" s="7" t="s">
        <v>161</v>
      </c>
      <c r="N97" s="7" t="s">
        <v>160</v>
      </c>
      <c r="O97" s="7" t="s">
        <v>161</v>
      </c>
      <c r="P97" s="7" t="s">
        <v>160</v>
      </c>
      <c r="Q97" s="7" t="s">
        <v>161</v>
      </c>
      <c r="R97" s="7" t="s">
        <v>160</v>
      </c>
      <c r="S97" s="7" t="s">
        <v>161</v>
      </c>
      <c r="T97" s="8" t="s">
        <v>162</v>
      </c>
      <c r="U97" s="8" t="s">
        <v>163</v>
      </c>
      <c r="V97" s="8" t="s">
        <v>164</v>
      </c>
    </row>
    <row r="98" spans="1:22">
      <c r="A98" s="85"/>
      <c r="B98" s="66"/>
      <c r="C98" s="66"/>
      <c r="D98" s="42"/>
      <c r="E98" s="28"/>
      <c r="F98" s="28"/>
      <c r="G98" s="9"/>
      <c r="H98" s="9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27"/>
      <c r="U98" s="27"/>
      <c r="V98" s="29"/>
    </row>
    <row r="99" spans="1:22">
      <c r="A99" s="85"/>
      <c r="B99" s="66"/>
      <c r="C99" s="66"/>
      <c r="D99" s="42"/>
      <c r="E99" s="28"/>
      <c r="F99" s="28"/>
      <c r="G99" s="9"/>
      <c r="H99" s="9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27"/>
      <c r="U99" s="27"/>
      <c r="V99" s="29"/>
    </row>
    <row r="100" spans="1:22">
      <c r="A100" s="85"/>
      <c r="B100" s="66"/>
      <c r="C100" s="66"/>
      <c r="D100" s="42"/>
      <c r="E100" s="28"/>
      <c r="F100" s="28"/>
      <c r="G100" s="9"/>
      <c r="H100" s="9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27"/>
      <c r="U100" s="27"/>
      <c r="V100" s="29"/>
    </row>
    <row r="101" spans="1:22">
      <c r="A101" s="85"/>
      <c r="B101" s="66"/>
      <c r="C101" s="66"/>
      <c r="D101" s="42"/>
      <c r="E101" s="28"/>
      <c r="F101" s="28"/>
      <c r="G101" s="9"/>
      <c r="H101" s="9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27"/>
      <c r="U101" s="27"/>
      <c r="V101" s="29"/>
    </row>
    <row r="102" spans="1:22" ht="15.75" thickBot="1">
      <c r="A102" s="86"/>
      <c r="B102" s="87"/>
      <c r="C102" s="87"/>
      <c r="D102" s="43"/>
      <c r="E102" s="34"/>
      <c r="F102" s="34"/>
      <c r="G102" s="35"/>
      <c r="H102" s="35"/>
      <c r="I102" s="36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7"/>
      <c r="U102" s="37"/>
      <c r="V102" s="38"/>
    </row>
    <row r="103" spans="1:22" ht="18.75">
      <c r="A103" s="81" t="s">
        <v>32</v>
      </c>
      <c r="B103" s="81" t="s">
        <v>33</v>
      </c>
      <c r="C103" s="81" t="s">
        <v>147</v>
      </c>
      <c r="D103" s="81" t="s">
        <v>179</v>
      </c>
      <c r="E103" s="83" t="s">
        <v>149</v>
      </c>
      <c r="F103" s="81" t="s">
        <v>36</v>
      </c>
      <c r="G103" s="61" t="s">
        <v>37</v>
      </c>
      <c r="H103" s="61" t="s">
        <v>38</v>
      </c>
      <c r="I103" s="81" t="s">
        <v>39</v>
      </c>
      <c r="J103" s="77" t="s">
        <v>40</v>
      </c>
      <c r="K103" s="77"/>
      <c r="L103" s="71" t="s">
        <v>41</v>
      </c>
      <c r="M103" s="72"/>
      <c r="N103" s="71" t="s">
        <v>42</v>
      </c>
      <c r="O103" s="72"/>
      <c r="P103" s="71" t="s">
        <v>43</v>
      </c>
      <c r="Q103" s="72"/>
      <c r="R103" s="71" t="s">
        <v>44</v>
      </c>
      <c r="S103" s="72"/>
      <c r="T103" s="67" t="s">
        <v>45</v>
      </c>
      <c r="U103" s="67"/>
      <c r="V103" s="67"/>
    </row>
    <row r="104" spans="1:22" ht="75">
      <c r="A104" s="82"/>
      <c r="B104" s="82"/>
      <c r="C104" s="82"/>
      <c r="D104" s="82"/>
      <c r="E104" s="82"/>
      <c r="F104" s="82"/>
      <c r="G104" s="62"/>
      <c r="H104" s="62"/>
      <c r="I104" s="82"/>
      <c r="J104" s="8" t="s">
        <v>46</v>
      </c>
      <c r="K104" s="8" t="s">
        <v>47</v>
      </c>
      <c r="L104" s="8" t="s">
        <v>46</v>
      </c>
      <c r="M104" s="8" t="s">
        <v>47</v>
      </c>
      <c r="N104" s="8" t="s">
        <v>46</v>
      </c>
      <c r="O104" s="8" t="s">
        <v>47</v>
      </c>
      <c r="P104" s="8" t="s">
        <v>46</v>
      </c>
      <c r="Q104" s="8" t="s">
        <v>47</v>
      </c>
      <c r="R104" s="8" t="s">
        <v>46</v>
      </c>
      <c r="S104" s="8" t="s">
        <v>47</v>
      </c>
      <c r="T104" s="8" t="s">
        <v>48</v>
      </c>
      <c r="U104" s="8" t="s">
        <v>49</v>
      </c>
      <c r="V104" s="8" t="s">
        <v>50</v>
      </c>
    </row>
    <row r="105" spans="1:22" ht="37.5">
      <c r="A105" s="84">
        <v>9</v>
      </c>
      <c r="B105" s="61" t="s">
        <v>51</v>
      </c>
      <c r="C105" s="10" t="s">
        <v>151</v>
      </c>
      <c r="D105" s="30" t="s">
        <v>177</v>
      </c>
      <c r="E105" s="11" t="s">
        <v>180</v>
      </c>
      <c r="F105" s="11" t="s">
        <v>181</v>
      </c>
      <c r="G105" s="9">
        <f>14*2*30</f>
        <v>840</v>
      </c>
      <c r="H105" s="9">
        <v>10000</v>
      </c>
      <c r="I105" s="12">
        <f t="shared" si="0"/>
        <v>84</v>
      </c>
      <c r="J105" s="9"/>
      <c r="K105" s="9"/>
      <c r="L105" s="9">
        <f>G105/4</f>
        <v>210</v>
      </c>
      <c r="M105" s="9">
        <f>L105*H105/100000</f>
        <v>21</v>
      </c>
      <c r="N105" s="9">
        <v>210</v>
      </c>
      <c r="O105" s="9">
        <v>21</v>
      </c>
      <c r="P105" s="9">
        <v>210</v>
      </c>
      <c r="Q105" s="9">
        <v>21</v>
      </c>
      <c r="R105" s="9">
        <v>210</v>
      </c>
      <c r="S105" s="9">
        <v>21</v>
      </c>
      <c r="T105" s="27">
        <f t="shared" si="2"/>
        <v>28</v>
      </c>
      <c r="U105" s="27">
        <v>14</v>
      </c>
      <c r="V105" s="29">
        <f t="shared" si="1"/>
        <v>2</v>
      </c>
    </row>
    <row r="106" spans="1:22" ht="126">
      <c r="A106" s="85"/>
      <c r="B106" s="66"/>
      <c r="C106" s="61" t="s">
        <v>153</v>
      </c>
      <c r="D106" s="30" t="s">
        <v>154</v>
      </c>
      <c r="E106" s="31" t="s">
        <v>171</v>
      </c>
      <c r="F106" s="10" t="s">
        <v>156</v>
      </c>
      <c r="G106" s="11" t="s">
        <v>157</v>
      </c>
      <c r="H106" s="11" t="s">
        <v>158</v>
      </c>
      <c r="I106" s="32" t="s">
        <v>159</v>
      </c>
      <c r="J106" s="7" t="s">
        <v>160</v>
      </c>
      <c r="K106" s="7" t="s">
        <v>161</v>
      </c>
      <c r="L106" s="7" t="s">
        <v>160</v>
      </c>
      <c r="M106" s="7" t="s">
        <v>161</v>
      </c>
      <c r="N106" s="7" t="s">
        <v>160</v>
      </c>
      <c r="O106" s="7" t="s">
        <v>161</v>
      </c>
      <c r="P106" s="7" t="s">
        <v>160</v>
      </c>
      <c r="Q106" s="7" t="s">
        <v>161</v>
      </c>
      <c r="R106" s="7" t="s">
        <v>160</v>
      </c>
      <c r="S106" s="7" t="s">
        <v>161</v>
      </c>
      <c r="T106" s="8" t="s">
        <v>162</v>
      </c>
      <c r="U106" s="8" t="s">
        <v>163</v>
      </c>
      <c r="V106" s="8" t="s">
        <v>164</v>
      </c>
    </row>
    <row r="107" spans="1:22">
      <c r="A107" s="85"/>
      <c r="B107" s="66"/>
      <c r="C107" s="66"/>
      <c r="D107" s="42"/>
      <c r="E107" s="33"/>
      <c r="F107" s="28"/>
      <c r="G107" s="9"/>
      <c r="H107" s="9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27"/>
      <c r="U107" s="27"/>
      <c r="V107" s="29"/>
    </row>
    <row r="108" spans="1:22">
      <c r="A108" s="85"/>
      <c r="B108" s="66"/>
      <c r="C108" s="66"/>
      <c r="D108" s="42"/>
      <c r="E108" s="33"/>
      <c r="F108" s="28"/>
      <c r="G108" s="9"/>
      <c r="H108" s="9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27"/>
      <c r="U108" s="27"/>
      <c r="V108" s="29"/>
    </row>
    <row r="109" spans="1:22">
      <c r="A109" s="85"/>
      <c r="B109" s="66"/>
      <c r="C109" s="66"/>
      <c r="D109" s="42"/>
      <c r="E109" s="33"/>
      <c r="F109" s="28"/>
      <c r="G109" s="9"/>
      <c r="H109" s="9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27"/>
      <c r="U109" s="27"/>
      <c r="V109" s="29"/>
    </row>
    <row r="110" spans="1:22">
      <c r="A110" s="85"/>
      <c r="B110" s="66"/>
      <c r="C110" s="66"/>
      <c r="D110" s="42"/>
      <c r="E110" s="33"/>
      <c r="F110" s="28"/>
      <c r="G110" s="9"/>
      <c r="H110" s="9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27"/>
      <c r="U110" s="27"/>
      <c r="V110" s="29"/>
    </row>
    <row r="111" spans="1:22">
      <c r="A111" s="85"/>
      <c r="B111" s="66"/>
      <c r="C111" s="66"/>
      <c r="D111" s="42"/>
      <c r="E111" s="33"/>
      <c r="F111" s="28"/>
      <c r="G111" s="9"/>
      <c r="H111" s="9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27"/>
      <c r="U111" s="27"/>
      <c r="V111" s="29"/>
    </row>
    <row r="112" spans="1:22">
      <c r="A112" s="85"/>
      <c r="B112" s="66"/>
      <c r="C112" s="66"/>
      <c r="D112" s="42"/>
      <c r="E112" s="33"/>
      <c r="F112" s="28"/>
      <c r="G112" s="9"/>
      <c r="H112" s="9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27"/>
      <c r="U112" s="27"/>
      <c r="V112" s="29"/>
    </row>
    <row r="113" spans="1:22">
      <c r="A113" s="85"/>
      <c r="B113" s="66"/>
      <c r="C113" s="66"/>
      <c r="D113" s="42"/>
      <c r="E113" s="33"/>
      <c r="F113" s="28"/>
      <c r="G113" s="9"/>
      <c r="H113" s="9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27"/>
      <c r="U113" s="27"/>
      <c r="V113" s="29"/>
    </row>
    <row r="114" spans="1:22">
      <c r="A114" s="85"/>
      <c r="B114" s="66"/>
      <c r="C114" s="66"/>
      <c r="D114" s="42"/>
      <c r="E114" s="33"/>
      <c r="F114" s="28"/>
      <c r="G114" s="9"/>
      <c r="H114" s="9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27"/>
      <c r="U114" s="27"/>
      <c r="V114" s="29"/>
    </row>
    <row r="115" spans="1:22">
      <c r="A115" s="85"/>
      <c r="B115" s="66"/>
      <c r="C115" s="66"/>
      <c r="D115" s="42"/>
      <c r="E115" s="33"/>
      <c r="F115" s="28"/>
      <c r="G115" s="9"/>
      <c r="H115" s="9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27"/>
      <c r="U115" s="27"/>
      <c r="V115" s="29"/>
    </row>
    <row r="116" spans="1:22" ht="15.75" thickBot="1">
      <c r="A116" s="86"/>
      <c r="B116" s="87"/>
      <c r="C116" s="87"/>
      <c r="D116" s="43"/>
      <c r="E116" s="34"/>
      <c r="F116" s="34"/>
      <c r="G116" s="35"/>
      <c r="H116" s="35"/>
      <c r="I116" s="36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7"/>
      <c r="U116" s="37"/>
      <c r="V116" s="38"/>
    </row>
    <row r="117" spans="1:22" ht="18.75">
      <c r="A117" s="81" t="s">
        <v>32</v>
      </c>
      <c r="B117" s="81" t="s">
        <v>33</v>
      </c>
      <c r="C117" s="81" t="s">
        <v>147</v>
      </c>
      <c r="D117" s="81" t="s">
        <v>179</v>
      </c>
      <c r="E117" s="83" t="s">
        <v>149</v>
      </c>
      <c r="F117" s="81" t="s">
        <v>36</v>
      </c>
      <c r="G117" s="61" t="s">
        <v>37</v>
      </c>
      <c r="H117" s="61" t="s">
        <v>38</v>
      </c>
      <c r="I117" s="81" t="s">
        <v>39</v>
      </c>
      <c r="J117" s="77" t="s">
        <v>40</v>
      </c>
      <c r="K117" s="77"/>
      <c r="L117" s="71" t="s">
        <v>41</v>
      </c>
      <c r="M117" s="72"/>
      <c r="N117" s="71" t="s">
        <v>42</v>
      </c>
      <c r="O117" s="72"/>
      <c r="P117" s="71" t="s">
        <v>43</v>
      </c>
      <c r="Q117" s="72"/>
      <c r="R117" s="71" t="s">
        <v>44</v>
      </c>
      <c r="S117" s="72"/>
      <c r="T117" s="67" t="s">
        <v>45</v>
      </c>
      <c r="U117" s="67"/>
      <c r="V117" s="67"/>
    </row>
    <row r="118" spans="1:22" ht="75">
      <c r="A118" s="82"/>
      <c r="B118" s="82"/>
      <c r="C118" s="82"/>
      <c r="D118" s="82"/>
      <c r="E118" s="82"/>
      <c r="F118" s="82"/>
      <c r="G118" s="62"/>
      <c r="H118" s="62"/>
      <c r="I118" s="82"/>
      <c r="J118" s="8" t="s">
        <v>46</v>
      </c>
      <c r="K118" s="8" t="s">
        <v>47</v>
      </c>
      <c r="L118" s="8" t="s">
        <v>46</v>
      </c>
      <c r="M118" s="8" t="s">
        <v>47</v>
      </c>
      <c r="N118" s="8" t="s">
        <v>46</v>
      </c>
      <c r="O118" s="8" t="s">
        <v>47</v>
      </c>
      <c r="P118" s="8" t="s">
        <v>46</v>
      </c>
      <c r="Q118" s="8" t="s">
        <v>47</v>
      </c>
      <c r="R118" s="8" t="s">
        <v>46</v>
      </c>
      <c r="S118" s="8" t="s">
        <v>47</v>
      </c>
      <c r="T118" s="8" t="s">
        <v>48</v>
      </c>
      <c r="U118" s="8" t="s">
        <v>49</v>
      </c>
      <c r="V118" s="8" t="s">
        <v>50</v>
      </c>
    </row>
    <row r="119" spans="1:22" ht="36">
      <c r="A119" s="84">
        <v>10</v>
      </c>
      <c r="B119" s="61" t="s">
        <v>51</v>
      </c>
      <c r="C119" s="61" t="s">
        <v>182</v>
      </c>
      <c r="D119" s="69" t="s">
        <v>183</v>
      </c>
      <c r="E119" s="63" t="s">
        <v>184</v>
      </c>
      <c r="F119" s="11" t="s">
        <v>83</v>
      </c>
      <c r="G119" s="9">
        <f>30*6*2</f>
        <v>360</v>
      </c>
      <c r="H119" s="9">
        <v>14000</v>
      </c>
      <c r="I119" s="12">
        <f>H119*G119/100000</f>
        <v>50.4</v>
      </c>
      <c r="J119" s="9"/>
      <c r="K119" s="9"/>
      <c r="L119" s="9">
        <f>G119/4</f>
        <v>90</v>
      </c>
      <c r="M119" s="9">
        <f t="shared" ref="M119:M158" si="5">L119*H119/100000</f>
        <v>12.6</v>
      </c>
      <c r="N119" s="9">
        <v>90</v>
      </c>
      <c r="O119" s="9">
        <v>12.6</v>
      </c>
      <c r="P119" s="9">
        <v>90</v>
      </c>
      <c r="Q119" s="9">
        <v>12.6</v>
      </c>
      <c r="R119" s="9">
        <v>90</v>
      </c>
      <c r="S119" s="9">
        <v>12.6</v>
      </c>
      <c r="T119" s="27">
        <f t="shared" si="2"/>
        <v>12</v>
      </c>
      <c r="U119" s="27">
        <v>2</v>
      </c>
      <c r="V119" s="29">
        <f t="shared" si="1"/>
        <v>6</v>
      </c>
    </row>
    <row r="120" spans="1:22" ht="18">
      <c r="A120" s="85"/>
      <c r="B120" s="66"/>
      <c r="C120" s="66"/>
      <c r="D120" s="69"/>
      <c r="E120" s="69"/>
      <c r="F120" s="11" t="s">
        <v>84</v>
      </c>
      <c r="G120" s="9">
        <f>10*2*30</f>
        <v>600</v>
      </c>
      <c r="H120" s="9">
        <v>14000</v>
      </c>
      <c r="I120" s="12">
        <f t="shared" ref="I120:I144" si="6">H120*G120/100000</f>
        <v>84</v>
      </c>
      <c r="J120" s="9"/>
      <c r="K120" s="9"/>
      <c r="L120" s="9">
        <f t="shared" ref="L120:L158" si="7">G120/4</f>
        <v>150</v>
      </c>
      <c r="M120" s="9">
        <f t="shared" si="5"/>
        <v>21</v>
      </c>
      <c r="N120" s="9">
        <v>150</v>
      </c>
      <c r="O120" s="9">
        <v>21</v>
      </c>
      <c r="P120" s="9">
        <v>150</v>
      </c>
      <c r="Q120" s="9">
        <v>21</v>
      </c>
      <c r="R120" s="9">
        <v>150</v>
      </c>
      <c r="S120" s="9">
        <v>21</v>
      </c>
      <c r="T120" s="27">
        <f t="shared" si="2"/>
        <v>20</v>
      </c>
      <c r="U120" s="27">
        <v>4</v>
      </c>
      <c r="V120" s="29">
        <f t="shared" si="1"/>
        <v>5</v>
      </c>
    </row>
    <row r="121" spans="1:22" ht="36">
      <c r="A121" s="85"/>
      <c r="B121" s="66"/>
      <c r="C121" s="66"/>
      <c r="D121" s="69"/>
      <c r="E121" s="69"/>
      <c r="F121" s="11" t="s">
        <v>85</v>
      </c>
      <c r="G121" s="9">
        <f>30*6*2</f>
        <v>360</v>
      </c>
      <c r="H121" s="9">
        <v>14000</v>
      </c>
      <c r="I121" s="12">
        <f t="shared" si="6"/>
        <v>50.4</v>
      </c>
      <c r="J121" s="9"/>
      <c r="K121" s="9"/>
      <c r="L121" s="9">
        <f t="shared" si="7"/>
        <v>90</v>
      </c>
      <c r="M121" s="9">
        <f t="shared" si="5"/>
        <v>12.6</v>
      </c>
      <c r="N121" s="9">
        <v>90</v>
      </c>
      <c r="O121" s="9">
        <v>12.6</v>
      </c>
      <c r="P121" s="9">
        <v>90</v>
      </c>
      <c r="Q121" s="9">
        <v>12.6</v>
      </c>
      <c r="R121" s="9">
        <v>90</v>
      </c>
      <c r="S121" s="9">
        <v>12.6</v>
      </c>
      <c r="T121" s="27">
        <f t="shared" si="2"/>
        <v>12</v>
      </c>
      <c r="U121" s="27">
        <v>2</v>
      </c>
      <c r="V121" s="29">
        <f t="shared" si="1"/>
        <v>6</v>
      </c>
    </row>
    <row r="122" spans="1:22" ht="18">
      <c r="A122" s="85"/>
      <c r="B122" s="66"/>
      <c r="C122" s="66"/>
      <c r="D122" s="69"/>
      <c r="E122" s="69"/>
      <c r="F122" s="11" t="s">
        <v>86</v>
      </c>
      <c r="G122" s="9">
        <f>30*6*2</f>
        <v>360</v>
      </c>
      <c r="H122" s="9">
        <v>14000</v>
      </c>
      <c r="I122" s="12">
        <f t="shared" si="6"/>
        <v>50.4</v>
      </c>
      <c r="J122" s="9"/>
      <c r="K122" s="9"/>
      <c r="L122" s="9">
        <f t="shared" si="7"/>
        <v>90</v>
      </c>
      <c r="M122" s="9">
        <f t="shared" si="5"/>
        <v>12.6</v>
      </c>
      <c r="N122" s="9">
        <v>90</v>
      </c>
      <c r="O122" s="9">
        <v>12.6</v>
      </c>
      <c r="P122" s="9">
        <v>90</v>
      </c>
      <c r="Q122" s="9">
        <v>12.6</v>
      </c>
      <c r="R122" s="9">
        <v>90</v>
      </c>
      <c r="S122" s="9">
        <v>12.6</v>
      </c>
      <c r="T122" s="27">
        <f t="shared" si="2"/>
        <v>12</v>
      </c>
      <c r="U122" s="27">
        <v>2</v>
      </c>
      <c r="V122" s="29">
        <f t="shared" si="1"/>
        <v>6</v>
      </c>
    </row>
    <row r="123" spans="1:22" ht="18">
      <c r="A123" s="85"/>
      <c r="B123" s="66"/>
      <c r="C123" s="66"/>
      <c r="D123" s="69"/>
      <c r="E123" s="69"/>
      <c r="F123" s="11" t="s">
        <v>87</v>
      </c>
      <c r="G123" s="9">
        <f>7*2*30</f>
        <v>420</v>
      </c>
      <c r="H123" s="9">
        <v>14000</v>
      </c>
      <c r="I123" s="12">
        <f t="shared" si="6"/>
        <v>58.8</v>
      </c>
      <c r="J123" s="9"/>
      <c r="K123" s="9"/>
      <c r="L123" s="9">
        <f t="shared" si="7"/>
        <v>105</v>
      </c>
      <c r="M123" s="9">
        <f t="shared" si="5"/>
        <v>14.7</v>
      </c>
      <c r="N123" s="9">
        <v>105</v>
      </c>
      <c r="O123" s="9">
        <v>14.7</v>
      </c>
      <c r="P123" s="9">
        <v>105</v>
      </c>
      <c r="Q123" s="9">
        <v>14.7</v>
      </c>
      <c r="R123" s="9">
        <v>105</v>
      </c>
      <c r="S123" s="9">
        <v>14.7</v>
      </c>
      <c r="T123" s="27">
        <f t="shared" si="2"/>
        <v>14</v>
      </c>
      <c r="U123" s="27">
        <v>2</v>
      </c>
      <c r="V123" s="29">
        <f t="shared" si="1"/>
        <v>7</v>
      </c>
    </row>
    <row r="124" spans="1:22" ht="18">
      <c r="A124" s="85"/>
      <c r="B124" s="66"/>
      <c r="C124" s="66"/>
      <c r="D124" s="69"/>
      <c r="E124" s="69"/>
      <c r="F124" s="11" t="s">
        <v>88</v>
      </c>
      <c r="G124" s="9">
        <f>8*2*30</f>
        <v>480</v>
      </c>
      <c r="H124" s="9">
        <v>14000</v>
      </c>
      <c r="I124" s="12">
        <f t="shared" si="6"/>
        <v>67.2</v>
      </c>
      <c r="J124" s="9"/>
      <c r="K124" s="9"/>
      <c r="L124" s="9">
        <f t="shared" si="7"/>
        <v>120</v>
      </c>
      <c r="M124" s="9">
        <f t="shared" si="5"/>
        <v>16.8</v>
      </c>
      <c r="N124" s="9">
        <v>120</v>
      </c>
      <c r="O124" s="9">
        <v>16.8</v>
      </c>
      <c r="P124" s="9">
        <v>120</v>
      </c>
      <c r="Q124" s="9">
        <v>16.8</v>
      </c>
      <c r="R124" s="9">
        <v>120</v>
      </c>
      <c r="S124" s="9">
        <v>16.8</v>
      </c>
      <c r="T124" s="27">
        <f t="shared" si="2"/>
        <v>16</v>
      </c>
      <c r="U124" s="27">
        <v>2</v>
      </c>
      <c r="V124" s="29">
        <f t="shared" si="1"/>
        <v>8</v>
      </c>
    </row>
    <row r="125" spans="1:22" ht="18">
      <c r="A125" s="85"/>
      <c r="B125" s="66"/>
      <c r="C125" s="66"/>
      <c r="D125" s="69"/>
      <c r="E125" s="69"/>
      <c r="F125" s="11" t="s">
        <v>89</v>
      </c>
      <c r="G125" s="9">
        <f>7*2*30</f>
        <v>420</v>
      </c>
      <c r="H125" s="9">
        <v>14000</v>
      </c>
      <c r="I125" s="12">
        <f t="shared" si="6"/>
        <v>58.8</v>
      </c>
      <c r="J125" s="9"/>
      <c r="K125" s="9"/>
      <c r="L125" s="9">
        <f t="shared" si="7"/>
        <v>105</v>
      </c>
      <c r="M125" s="9">
        <f t="shared" si="5"/>
        <v>14.7</v>
      </c>
      <c r="N125" s="9">
        <v>105</v>
      </c>
      <c r="O125" s="9">
        <v>14.7</v>
      </c>
      <c r="P125" s="9">
        <v>105</v>
      </c>
      <c r="Q125" s="9">
        <v>14.7</v>
      </c>
      <c r="R125" s="9">
        <v>105</v>
      </c>
      <c r="S125" s="9">
        <v>14.7</v>
      </c>
      <c r="T125" s="27">
        <f t="shared" si="2"/>
        <v>14</v>
      </c>
      <c r="U125" s="27">
        <v>2</v>
      </c>
      <c r="V125" s="29">
        <f t="shared" si="1"/>
        <v>7</v>
      </c>
    </row>
    <row r="126" spans="1:22" ht="18">
      <c r="A126" s="85"/>
      <c r="B126" s="66"/>
      <c r="C126" s="66"/>
      <c r="D126" s="69"/>
      <c r="E126" s="69"/>
      <c r="F126" s="11" t="s">
        <v>90</v>
      </c>
      <c r="G126" s="9">
        <f>7*2*30</f>
        <v>420</v>
      </c>
      <c r="H126" s="9">
        <v>14000</v>
      </c>
      <c r="I126" s="12">
        <f t="shared" si="6"/>
        <v>58.8</v>
      </c>
      <c r="J126" s="9"/>
      <c r="K126" s="9"/>
      <c r="L126" s="9">
        <f t="shared" si="7"/>
        <v>105</v>
      </c>
      <c r="M126" s="9">
        <f t="shared" si="5"/>
        <v>14.7</v>
      </c>
      <c r="N126" s="9">
        <v>105</v>
      </c>
      <c r="O126" s="9">
        <v>14.7</v>
      </c>
      <c r="P126" s="9">
        <v>105</v>
      </c>
      <c r="Q126" s="9">
        <v>14.7</v>
      </c>
      <c r="R126" s="9">
        <v>105</v>
      </c>
      <c r="S126" s="9">
        <v>14.7</v>
      </c>
      <c r="T126" s="27">
        <f t="shared" si="2"/>
        <v>14</v>
      </c>
      <c r="U126" s="27">
        <v>2</v>
      </c>
      <c r="V126" s="29">
        <f t="shared" si="1"/>
        <v>7</v>
      </c>
    </row>
    <row r="127" spans="1:22" ht="18">
      <c r="A127" s="85"/>
      <c r="B127" s="66"/>
      <c r="C127" s="66"/>
      <c r="D127" s="69"/>
      <c r="E127" s="69"/>
      <c r="F127" s="11" t="s">
        <v>91</v>
      </c>
      <c r="G127" s="9">
        <f>7*2*30</f>
        <v>420</v>
      </c>
      <c r="H127" s="9">
        <v>14000</v>
      </c>
      <c r="I127" s="12">
        <f t="shared" si="6"/>
        <v>58.8</v>
      </c>
      <c r="J127" s="9"/>
      <c r="K127" s="9"/>
      <c r="L127" s="9">
        <f t="shared" si="7"/>
        <v>105</v>
      </c>
      <c r="M127" s="9">
        <f t="shared" si="5"/>
        <v>14.7</v>
      </c>
      <c r="N127" s="9">
        <v>105</v>
      </c>
      <c r="O127" s="9">
        <v>14.7</v>
      </c>
      <c r="P127" s="9">
        <v>105</v>
      </c>
      <c r="Q127" s="9">
        <v>14.7</v>
      </c>
      <c r="R127" s="9">
        <v>105</v>
      </c>
      <c r="S127" s="9">
        <v>14.7</v>
      </c>
      <c r="T127" s="27">
        <f t="shared" si="2"/>
        <v>14</v>
      </c>
      <c r="U127" s="27">
        <v>2</v>
      </c>
      <c r="V127" s="29">
        <f t="shared" si="1"/>
        <v>7</v>
      </c>
    </row>
    <row r="128" spans="1:22" ht="18">
      <c r="A128" s="85"/>
      <c r="B128" s="66"/>
      <c r="C128" s="66"/>
      <c r="D128" s="69"/>
      <c r="E128" s="69"/>
      <c r="F128" s="11" t="s">
        <v>92</v>
      </c>
      <c r="G128" s="9">
        <f>7*2*30</f>
        <v>420</v>
      </c>
      <c r="H128" s="9">
        <v>14000</v>
      </c>
      <c r="I128" s="12">
        <f t="shared" si="6"/>
        <v>58.8</v>
      </c>
      <c r="J128" s="9"/>
      <c r="K128" s="9"/>
      <c r="L128" s="9">
        <f t="shared" si="7"/>
        <v>105</v>
      </c>
      <c r="M128" s="9">
        <f t="shared" si="5"/>
        <v>14.7</v>
      </c>
      <c r="N128" s="9">
        <v>105</v>
      </c>
      <c r="O128" s="9">
        <v>14.7</v>
      </c>
      <c r="P128" s="9">
        <v>105</v>
      </c>
      <c r="Q128" s="9">
        <v>14.7</v>
      </c>
      <c r="R128" s="9">
        <v>105</v>
      </c>
      <c r="S128" s="9">
        <v>14.7</v>
      </c>
      <c r="T128" s="27">
        <f t="shared" si="2"/>
        <v>14</v>
      </c>
      <c r="U128" s="27">
        <v>2</v>
      </c>
      <c r="V128" s="29">
        <f t="shared" si="1"/>
        <v>7</v>
      </c>
    </row>
    <row r="129" spans="1:22" ht="18">
      <c r="A129" s="85"/>
      <c r="B129" s="66"/>
      <c r="C129" s="66"/>
      <c r="D129" s="69"/>
      <c r="E129" s="69"/>
      <c r="F129" s="11" t="s">
        <v>93</v>
      </c>
      <c r="G129" s="9">
        <f>10*2*30</f>
        <v>600</v>
      </c>
      <c r="H129" s="9">
        <v>14000</v>
      </c>
      <c r="I129" s="12">
        <f t="shared" si="6"/>
        <v>84</v>
      </c>
      <c r="J129" s="9"/>
      <c r="K129" s="9"/>
      <c r="L129" s="9">
        <f t="shared" si="7"/>
        <v>150</v>
      </c>
      <c r="M129" s="9">
        <f t="shared" si="5"/>
        <v>21</v>
      </c>
      <c r="N129" s="9">
        <v>150</v>
      </c>
      <c r="O129" s="9">
        <v>21</v>
      </c>
      <c r="P129" s="9">
        <v>150</v>
      </c>
      <c r="Q129" s="9">
        <v>21</v>
      </c>
      <c r="R129" s="9">
        <v>150</v>
      </c>
      <c r="S129" s="9">
        <v>21</v>
      </c>
      <c r="T129" s="27">
        <f t="shared" si="2"/>
        <v>20</v>
      </c>
      <c r="U129" s="27">
        <v>4</v>
      </c>
      <c r="V129" s="29">
        <f t="shared" si="1"/>
        <v>5</v>
      </c>
    </row>
    <row r="130" spans="1:22" ht="18">
      <c r="A130" s="85"/>
      <c r="B130" s="66"/>
      <c r="C130" s="66"/>
      <c r="D130" s="69"/>
      <c r="E130" s="69"/>
      <c r="F130" s="11" t="s">
        <v>94</v>
      </c>
      <c r="G130" s="9">
        <f>30*6*2</f>
        <v>360</v>
      </c>
      <c r="H130" s="9">
        <v>14000</v>
      </c>
      <c r="I130" s="12">
        <f t="shared" si="6"/>
        <v>50.4</v>
      </c>
      <c r="J130" s="9"/>
      <c r="K130" s="9"/>
      <c r="L130" s="9">
        <f t="shared" si="7"/>
        <v>90</v>
      </c>
      <c r="M130" s="9">
        <f t="shared" si="5"/>
        <v>12.6</v>
      </c>
      <c r="N130" s="9">
        <v>90</v>
      </c>
      <c r="O130" s="9">
        <v>12.6</v>
      </c>
      <c r="P130" s="9">
        <v>90</v>
      </c>
      <c r="Q130" s="9">
        <v>12.6</v>
      </c>
      <c r="R130" s="9">
        <v>90</v>
      </c>
      <c r="S130" s="9">
        <v>12.6</v>
      </c>
      <c r="T130" s="27">
        <f t="shared" si="2"/>
        <v>12</v>
      </c>
      <c r="U130" s="27">
        <v>2</v>
      </c>
      <c r="V130" s="29">
        <f t="shared" si="1"/>
        <v>6</v>
      </c>
    </row>
    <row r="131" spans="1:22" ht="36">
      <c r="A131" s="85"/>
      <c r="B131" s="66"/>
      <c r="C131" s="66"/>
      <c r="D131" s="69"/>
      <c r="E131" s="69"/>
      <c r="F131" s="11" t="s">
        <v>95</v>
      </c>
      <c r="G131" s="9">
        <f>11*2*30</f>
        <v>660</v>
      </c>
      <c r="H131" s="9">
        <v>14000</v>
      </c>
      <c r="I131" s="12">
        <f t="shared" si="6"/>
        <v>92.4</v>
      </c>
      <c r="J131" s="9"/>
      <c r="K131" s="9"/>
      <c r="L131" s="9">
        <f t="shared" si="7"/>
        <v>165</v>
      </c>
      <c r="M131" s="9">
        <f t="shared" si="5"/>
        <v>23.1</v>
      </c>
      <c r="N131" s="9">
        <v>165</v>
      </c>
      <c r="O131" s="9">
        <v>23.1</v>
      </c>
      <c r="P131" s="9">
        <v>165</v>
      </c>
      <c r="Q131" s="9">
        <v>23.1</v>
      </c>
      <c r="R131" s="9">
        <v>165</v>
      </c>
      <c r="S131" s="9">
        <v>23.1</v>
      </c>
      <c r="T131" s="27">
        <f t="shared" si="2"/>
        <v>22</v>
      </c>
      <c r="U131" s="27">
        <v>4</v>
      </c>
      <c r="V131" s="29">
        <v>6</v>
      </c>
    </row>
    <row r="132" spans="1:22" ht="36">
      <c r="A132" s="85"/>
      <c r="B132" s="66"/>
      <c r="C132" s="66"/>
      <c r="D132" s="69"/>
      <c r="E132" s="69"/>
      <c r="F132" s="11" t="s">
        <v>96</v>
      </c>
      <c r="G132" s="9">
        <f>4*2*30</f>
        <v>240</v>
      </c>
      <c r="H132" s="9">
        <v>14000</v>
      </c>
      <c r="I132" s="12">
        <f t="shared" si="6"/>
        <v>33.6</v>
      </c>
      <c r="J132" s="9"/>
      <c r="K132" s="9"/>
      <c r="L132" s="9">
        <f t="shared" si="7"/>
        <v>60</v>
      </c>
      <c r="M132" s="9">
        <f t="shared" si="5"/>
        <v>8.4</v>
      </c>
      <c r="N132" s="9">
        <v>60</v>
      </c>
      <c r="O132" s="9">
        <v>8.4</v>
      </c>
      <c r="P132" s="9">
        <v>60</v>
      </c>
      <c r="Q132" s="9">
        <v>8.4</v>
      </c>
      <c r="R132" s="9">
        <v>60</v>
      </c>
      <c r="S132" s="9">
        <v>8.4</v>
      </c>
      <c r="T132" s="27">
        <f t="shared" si="2"/>
        <v>8</v>
      </c>
      <c r="U132" s="27">
        <v>4</v>
      </c>
      <c r="V132" s="29">
        <f t="shared" si="1"/>
        <v>2</v>
      </c>
    </row>
    <row r="133" spans="1:22" ht="36">
      <c r="A133" s="85"/>
      <c r="B133" s="66"/>
      <c r="C133" s="66"/>
      <c r="D133" s="69"/>
      <c r="E133" s="69"/>
      <c r="F133" s="11" t="s">
        <v>97</v>
      </c>
      <c r="G133" s="9">
        <f>4*2*30</f>
        <v>240</v>
      </c>
      <c r="H133" s="9">
        <v>14000</v>
      </c>
      <c r="I133" s="12">
        <f t="shared" si="6"/>
        <v>33.6</v>
      </c>
      <c r="J133" s="9"/>
      <c r="K133" s="9"/>
      <c r="L133" s="9">
        <f t="shared" si="7"/>
        <v>60</v>
      </c>
      <c r="M133" s="9">
        <f t="shared" si="5"/>
        <v>8.4</v>
      </c>
      <c r="N133" s="9">
        <v>60</v>
      </c>
      <c r="O133" s="9">
        <v>8.4</v>
      </c>
      <c r="P133" s="9">
        <v>60</v>
      </c>
      <c r="Q133" s="9">
        <v>8.4</v>
      </c>
      <c r="R133" s="9">
        <v>60</v>
      </c>
      <c r="S133" s="9">
        <v>8.4</v>
      </c>
      <c r="T133" s="27">
        <f t="shared" si="2"/>
        <v>8</v>
      </c>
      <c r="U133" s="27">
        <v>4</v>
      </c>
      <c r="V133" s="29">
        <f t="shared" si="1"/>
        <v>2</v>
      </c>
    </row>
    <row r="134" spans="1:22" ht="18">
      <c r="A134" s="85"/>
      <c r="B134" s="66"/>
      <c r="C134" s="66"/>
      <c r="D134" s="69"/>
      <c r="E134" s="69"/>
      <c r="F134" s="11" t="s">
        <v>98</v>
      </c>
      <c r="G134" s="9">
        <f>2*5*30</f>
        <v>300</v>
      </c>
      <c r="H134" s="9">
        <v>14000</v>
      </c>
      <c r="I134" s="12">
        <f t="shared" si="6"/>
        <v>42</v>
      </c>
      <c r="J134" s="9"/>
      <c r="K134" s="9"/>
      <c r="L134" s="9">
        <f t="shared" si="7"/>
        <v>75</v>
      </c>
      <c r="M134" s="9">
        <f t="shared" si="5"/>
        <v>10.5</v>
      </c>
      <c r="N134" s="9">
        <v>75</v>
      </c>
      <c r="O134" s="9">
        <v>10.5</v>
      </c>
      <c r="P134" s="9">
        <v>75</v>
      </c>
      <c r="Q134" s="9">
        <v>10.5</v>
      </c>
      <c r="R134" s="9">
        <v>75</v>
      </c>
      <c r="S134" s="9">
        <v>10.5</v>
      </c>
      <c r="T134" s="27">
        <f t="shared" si="2"/>
        <v>10</v>
      </c>
      <c r="U134" s="27">
        <v>2</v>
      </c>
      <c r="V134" s="29">
        <f t="shared" si="1"/>
        <v>5</v>
      </c>
    </row>
    <row r="135" spans="1:22" ht="18">
      <c r="A135" s="85"/>
      <c r="B135" s="66"/>
      <c r="C135" s="66"/>
      <c r="D135" s="69"/>
      <c r="E135" s="69"/>
      <c r="F135" s="11" t="s">
        <v>99</v>
      </c>
      <c r="G135" s="9">
        <f>2*5*30</f>
        <v>300</v>
      </c>
      <c r="H135" s="9">
        <v>14000</v>
      </c>
      <c r="I135" s="12">
        <f t="shared" si="6"/>
        <v>42</v>
      </c>
      <c r="J135" s="9"/>
      <c r="K135" s="9"/>
      <c r="L135" s="9">
        <f t="shared" si="7"/>
        <v>75</v>
      </c>
      <c r="M135" s="9">
        <f t="shared" si="5"/>
        <v>10.5</v>
      </c>
      <c r="N135" s="9">
        <v>75</v>
      </c>
      <c r="O135" s="9">
        <v>10.5</v>
      </c>
      <c r="P135" s="9">
        <v>75</v>
      </c>
      <c r="Q135" s="9">
        <v>10.5</v>
      </c>
      <c r="R135" s="9">
        <v>75</v>
      </c>
      <c r="S135" s="9">
        <v>10.5</v>
      </c>
      <c r="T135" s="27">
        <f t="shared" si="2"/>
        <v>10</v>
      </c>
      <c r="U135" s="27">
        <v>2</v>
      </c>
      <c r="V135" s="29">
        <f t="shared" si="1"/>
        <v>5</v>
      </c>
    </row>
    <row r="136" spans="1:22" ht="36">
      <c r="A136" s="85"/>
      <c r="B136" s="66"/>
      <c r="C136" s="66"/>
      <c r="D136" s="69"/>
      <c r="E136" s="69"/>
      <c r="F136" s="11" t="s">
        <v>100</v>
      </c>
      <c r="G136" s="9">
        <f>4*2*30</f>
        <v>240</v>
      </c>
      <c r="H136" s="9">
        <v>14000</v>
      </c>
      <c r="I136" s="12">
        <f t="shared" si="6"/>
        <v>33.6</v>
      </c>
      <c r="J136" s="9"/>
      <c r="K136" s="9"/>
      <c r="L136" s="9">
        <f t="shared" si="7"/>
        <v>60</v>
      </c>
      <c r="M136" s="9">
        <f t="shared" si="5"/>
        <v>8.4</v>
      </c>
      <c r="N136" s="9">
        <v>60</v>
      </c>
      <c r="O136" s="9">
        <v>8.4</v>
      </c>
      <c r="P136" s="9">
        <v>60</v>
      </c>
      <c r="Q136" s="9">
        <v>8.4</v>
      </c>
      <c r="R136" s="9">
        <v>60</v>
      </c>
      <c r="S136" s="9">
        <v>8.4</v>
      </c>
      <c r="T136" s="27">
        <f t="shared" si="2"/>
        <v>8</v>
      </c>
      <c r="U136" s="27">
        <v>1</v>
      </c>
      <c r="V136" s="29">
        <f t="shared" si="1"/>
        <v>8</v>
      </c>
    </row>
    <row r="137" spans="1:22" ht="36">
      <c r="A137" s="85"/>
      <c r="B137" s="66"/>
      <c r="C137" s="66"/>
      <c r="D137" s="69"/>
      <c r="E137" s="69"/>
      <c r="F137" s="11" t="s">
        <v>101</v>
      </c>
      <c r="G137" s="9">
        <f>2*5*30</f>
        <v>300</v>
      </c>
      <c r="H137" s="9">
        <v>14000</v>
      </c>
      <c r="I137" s="12">
        <f t="shared" si="6"/>
        <v>42</v>
      </c>
      <c r="J137" s="9"/>
      <c r="K137" s="9"/>
      <c r="L137" s="9">
        <f t="shared" si="7"/>
        <v>75</v>
      </c>
      <c r="M137" s="9">
        <f t="shared" si="5"/>
        <v>10.5</v>
      </c>
      <c r="N137" s="9">
        <v>75</v>
      </c>
      <c r="O137" s="9">
        <v>10.5</v>
      </c>
      <c r="P137" s="9">
        <v>75</v>
      </c>
      <c r="Q137" s="9">
        <v>10.5</v>
      </c>
      <c r="R137" s="9">
        <v>75</v>
      </c>
      <c r="S137" s="9">
        <v>10.5</v>
      </c>
      <c r="T137" s="27">
        <f t="shared" si="2"/>
        <v>10</v>
      </c>
      <c r="U137" s="27">
        <v>2</v>
      </c>
      <c r="V137" s="29">
        <f t="shared" si="1"/>
        <v>5</v>
      </c>
    </row>
    <row r="138" spans="1:22" ht="18">
      <c r="A138" s="85"/>
      <c r="B138" s="66"/>
      <c r="C138" s="66"/>
      <c r="D138" s="69"/>
      <c r="E138" s="69"/>
      <c r="F138" s="11" t="s">
        <v>102</v>
      </c>
      <c r="G138" s="9">
        <f>2*5*30</f>
        <v>300</v>
      </c>
      <c r="H138" s="9">
        <v>14000</v>
      </c>
      <c r="I138" s="12">
        <f t="shared" si="6"/>
        <v>42</v>
      </c>
      <c r="J138" s="9"/>
      <c r="K138" s="9"/>
      <c r="L138" s="9">
        <f t="shared" si="7"/>
        <v>75</v>
      </c>
      <c r="M138" s="9">
        <f t="shared" si="5"/>
        <v>10.5</v>
      </c>
      <c r="N138" s="9">
        <v>75</v>
      </c>
      <c r="O138" s="9">
        <v>10.5</v>
      </c>
      <c r="P138" s="9">
        <v>75</v>
      </c>
      <c r="Q138" s="9">
        <v>10.5</v>
      </c>
      <c r="R138" s="9">
        <v>75</v>
      </c>
      <c r="S138" s="9">
        <v>10.5</v>
      </c>
      <c r="T138" s="27">
        <f t="shared" si="2"/>
        <v>10</v>
      </c>
      <c r="U138" s="27">
        <v>2</v>
      </c>
      <c r="V138" s="29">
        <f t="shared" si="1"/>
        <v>5</v>
      </c>
    </row>
    <row r="139" spans="1:22" ht="18">
      <c r="A139" s="85"/>
      <c r="B139" s="66"/>
      <c r="C139" s="66"/>
      <c r="D139" s="69"/>
      <c r="E139" s="69"/>
      <c r="F139" s="11" t="s">
        <v>103</v>
      </c>
      <c r="G139" s="9">
        <f>2*5*30</f>
        <v>300</v>
      </c>
      <c r="H139" s="9">
        <v>14000</v>
      </c>
      <c r="I139" s="12">
        <f t="shared" si="6"/>
        <v>42</v>
      </c>
      <c r="J139" s="9"/>
      <c r="K139" s="9"/>
      <c r="L139" s="9">
        <f t="shared" si="7"/>
        <v>75</v>
      </c>
      <c r="M139" s="9">
        <f t="shared" si="5"/>
        <v>10.5</v>
      </c>
      <c r="N139" s="9">
        <v>75</v>
      </c>
      <c r="O139" s="9">
        <v>10.5</v>
      </c>
      <c r="P139" s="9">
        <v>75</v>
      </c>
      <c r="Q139" s="9">
        <v>10.5</v>
      </c>
      <c r="R139" s="9">
        <v>75</v>
      </c>
      <c r="S139" s="9">
        <v>10.5</v>
      </c>
      <c r="T139" s="27">
        <f t="shared" si="2"/>
        <v>10</v>
      </c>
      <c r="U139" s="27">
        <v>1</v>
      </c>
      <c r="V139" s="29">
        <f t="shared" si="1"/>
        <v>10</v>
      </c>
    </row>
    <row r="140" spans="1:22" ht="18">
      <c r="A140" s="85"/>
      <c r="B140" s="66"/>
      <c r="C140" s="66"/>
      <c r="D140" s="69"/>
      <c r="E140" s="69"/>
      <c r="F140" s="11" t="s">
        <v>104</v>
      </c>
      <c r="G140" s="9">
        <f>2*3*30</f>
        <v>180</v>
      </c>
      <c r="H140" s="9">
        <v>14000</v>
      </c>
      <c r="I140" s="12">
        <f t="shared" si="6"/>
        <v>25.2</v>
      </c>
      <c r="J140" s="9"/>
      <c r="K140" s="9"/>
      <c r="L140" s="9">
        <f t="shared" si="7"/>
        <v>45</v>
      </c>
      <c r="M140" s="9">
        <f t="shared" si="5"/>
        <v>6.3</v>
      </c>
      <c r="N140" s="9">
        <v>45</v>
      </c>
      <c r="O140" s="9">
        <v>6.3</v>
      </c>
      <c r="P140" s="9">
        <v>45</v>
      </c>
      <c r="Q140" s="9">
        <v>6.3</v>
      </c>
      <c r="R140" s="9">
        <v>45</v>
      </c>
      <c r="S140" s="9">
        <v>6.3</v>
      </c>
      <c r="T140" s="27">
        <f t="shared" si="2"/>
        <v>6</v>
      </c>
      <c r="U140" s="27">
        <v>1</v>
      </c>
      <c r="V140" s="29">
        <f t="shared" si="1"/>
        <v>6</v>
      </c>
    </row>
    <row r="141" spans="1:22" ht="18">
      <c r="A141" s="85"/>
      <c r="B141" s="66"/>
      <c r="C141" s="66"/>
      <c r="D141" s="69"/>
      <c r="E141" s="69"/>
      <c r="F141" s="11" t="s">
        <v>105</v>
      </c>
      <c r="G141" s="9">
        <f>2*5*30</f>
        <v>300</v>
      </c>
      <c r="H141" s="9">
        <v>14000</v>
      </c>
      <c r="I141" s="12">
        <f t="shared" si="6"/>
        <v>42</v>
      </c>
      <c r="J141" s="9"/>
      <c r="K141" s="9"/>
      <c r="L141" s="9">
        <f t="shared" si="7"/>
        <v>75</v>
      </c>
      <c r="M141" s="9">
        <f t="shared" si="5"/>
        <v>10.5</v>
      </c>
      <c r="N141" s="9">
        <v>75</v>
      </c>
      <c r="O141" s="9">
        <v>10.5</v>
      </c>
      <c r="P141" s="9">
        <v>75</v>
      </c>
      <c r="Q141" s="9">
        <v>10.5</v>
      </c>
      <c r="R141" s="9">
        <v>75</v>
      </c>
      <c r="S141" s="9">
        <v>10.5</v>
      </c>
      <c r="T141" s="27">
        <f t="shared" si="2"/>
        <v>10</v>
      </c>
      <c r="U141" s="27">
        <v>1</v>
      </c>
      <c r="V141" s="29">
        <f t="shared" si="1"/>
        <v>10</v>
      </c>
    </row>
    <row r="142" spans="1:22" ht="18">
      <c r="A142" s="85"/>
      <c r="B142" s="66"/>
      <c r="C142" s="66"/>
      <c r="D142" s="69"/>
      <c r="E142" s="69"/>
      <c r="F142" s="44" t="s">
        <v>106</v>
      </c>
      <c r="G142" s="9">
        <f>4*2*30</f>
        <v>240</v>
      </c>
      <c r="H142" s="9">
        <v>14000</v>
      </c>
      <c r="I142" s="12">
        <f t="shared" si="6"/>
        <v>33.6</v>
      </c>
      <c r="J142" s="9"/>
      <c r="K142" s="9"/>
      <c r="L142" s="9">
        <f t="shared" si="7"/>
        <v>60</v>
      </c>
      <c r="M142" s="9">
        <f t="shared" si="5"/>
        <v>8.4</v>
      </c>
      <c r="N142" s="9">
        <v>60</v>
      </c>
      <c r="O142" s="9">
        <v>8.4</v>
      </c>
      <c r="P142" s="9">
        <v>60</v>
      </c>
      <c r="Q142" s="9">
        <v>8.4</v>
      </c>
      <c r="R142" s="9">
        <v>60</v>
      </c>
      <c r="S142" s="9">
        <v>8.4</v>
      </c>
      <c r="T142" s="27">
        <f t="shared" si="2"/>
        <v>8</v>
      </c>
      <c r="U142" s="27">
        <v>1</v>
      </c>
      <c r="V142" s="29">
        <f t="shared" si="1"/>
        <v>8</v>
      </c>
    </row>
    <row r="143" spans="1:22" ht="18">
      <c r="A143" s="85"/>
      <c r="B143" s="66"/>
      <c r="C143" s="66"/>
      <c r="D143" s="69"/>
      <c r="E143" s="69"/>
      <c r="F143" s="11" t="s">
        <v>107</v>
      </c>
      <c r="G143" s="9">
        <f>4*2*30</f>
        <v>240</v>
      </c>
      <c r="H143" s="9">
        <v>14000</v>
      </c>
      <c r="I143" s="12">
        <f t="shared" si="6"/>
        <v>33.6</v>
      </c>
      <c r="J143" s="9"/>
      <c r="K143" s="9"/>
      <c r="L143" s="9">
        <f t="shared" si="7"/>
        <v>60</v>
      </c>
      <c r="M143" s="9">
        <f t="shared" si="5"/>
        <v>8.4</v>
      </c>
      <c r="N143" s="9">
        <v>60</v>
      </c>
      <c r="O143" s="9">
        <v>8.4</v>
      </c>
      <c r="P143" s="9">
        <v>60</v>
      </c>
      <c r="Q143" s="9">
        <v>8.4</v>
      </c>
      <c r="R143" s="9">
        <v>60</v>
      </c>
      <c r="S143" s="9">
        <v>8.4</v>
      </c>
      <c r="T143" s="27">
        <f t="shared" si="2"/>
        <v>8</v>
      </c>
      <c r="U143" s="27">
        <v>2</v>
      </c>
      <c r="V143" s="29">
        <f t="shared" si="1"/>
        <v>4</v>
      </c>
    </row>
    <row r="144" spans="1:22" ht="18">
      <c r="A144" s="85"/>
      <c r="B144" s="66"/>
      <c r="C144" s="62"/>
      <c r="D144" s="64"/>
      <c r="E144" s="64"/>
      <c r="F144" s="11" t="s">
        <v>108</v>
      </c>
      <c r="G144" s="9">
        <f>2*3*30</f>
        <v>180</v>
      </c>
      <c r="H144" s="9">
        <v>14000</v>
      </c>
      <c r="I144" s="12">
        <f t="shared" si="6"/>
        <v>25.2</v>
      </c>
      <c r="J144" s="9"/>
      <c r="K144" s="9"/>
      <c r="L144" s="9">
        <f t="shared" si="7"/>
        <v>45</v>
      </c>
      <c r="M144" s="9">
        <f t="shared" si="5"/>
        <v>6.3</v>
      </c>
      <c r="N144" s="9">
        <v>45</v>
      </c>
      <c r="O144" s="9">
        <v>6.3</v>
      </c>
      <c r="P144" s="9">
        <v>45</v>
      </c>
      <c r="Q144" s="9">
        <v>6.3</v>
      </c>
      <c r="R144" s="9">
        <v>45</v>
      </c>
      <c r="S144" s="9">
        <v>6.3</v>
      </c>
      <c r="T144" s="27">
        <f t="shared" si="2"/>
        <v>6</v>
      </c>
      <c r="U144" s="27">
        <v>1</v>
      </c>
      <c r="V144" s="29">
        <f t="shared" si="1"/>
        <v>6</v>
      </c>
    </row>
    <row r="145" spans="1:22" ht="126">
      <c r="A145" s="85"/>
      <c r="B145" s="66"/>
      <c r="C145" s="61" t="s">
        <v>185</v>
      </c>
      <c r="D145" s="11" t="s">
        <v>154</v>
      </c>
      <c r="E145" s="31" t="s">
        <v>171</v>
      </c>
      <c r="F145" s="10" t="s">
        <v>156</v>
      </c>
      <c r="G145" s="11" t="s">
        <v>157</v>
      </c>
      <c r="H145" s="11" t="s">
        <v>158</v>
      </c>
      <c r="I145" s="32" t="s">
        <v>159</v>
      </c>
      <c r="J145" s="7" t="s">
        <v>160</v>
      </c>
      <c r="K145" s="7" t="s">
        <v>161</v>
      </c>
      <c r="L145" s="7" t="s">
        <v>160</v>
      </c>
      <c r="M145" s="7" t="s">
        <v>161</v>
      </c>
      <c r="N145" s="7" t="s">
        <v>160</v>
      </c>
      <c r="O145" s="7" t="s">
        <v>161</v>
      </c>
      <c r="P145" s="7" t="s">
        <v>160</v>
      </c>
      <c r="Q145" s="7" t="s">
        <v>161</v>
      </c>
      <c r="R145" s="7" t="s">
        <v>160</v>
      </c>
      <c r="S145" s="7" t="s">
        <v>161</v>
      </c>
      <c r="T145" s="8" t="s">
        <v>162</v>
      </c>
      <c r="U145" s="8" t="s">
        <v>163</v>
      </c>
      <c r="V145" s="8" t="s">
        <v>164</v>
      </c>
    </row>
    <row r="146" spans="1:22">
      <c r="A146" s="85"/>
      <c r="B146" s="66"/>
      <c r="C146" s="66"/>
      <c r="D146" s="42"/>
      <c r="E146" s="42"/>
      <c r="F146" s="28"/>
      <c r="G146" s="9"/>
      <c r="H146" s="9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27"/>
      <c r="U146" s="27"/>
      <c r="V146" s="29"/>
    </row>
    <row r="147" spans="1:22">
      <c r="A147" s="85"/>
      <c r="B147" s="66"/>
      <c r="C147" s="66"/>
      <c r="D147" s="42"/>
      <c r="E147" s="42"/>
      <c r="F147" s="28"/>
      <c r="G147" s="9"/>
      <c r="H147" s="9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27"/>
      <c r="U147" s="27"/>
      <c r="V147" s="29"/>
    </row>
    <row r="148" spans="1:22">
      <c r="A148" s="85"/>
      <c r="B148" s="66"/>
      <c r="C148" s="66"/>
      <c r="D148" s="42"/>
      <c r="E148" s="42"/>
      <c r="F148" s="28"/>
      <c r="G148" s="9"/>
      <c r="H148" s="9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27"/>
      <c r="U148" s="27"/>
      <c r="V148" s="29"/>
    </row>
    <row r="149" spans="1:22">
      <c r="A149" s="85"/>
      <c r="B149" s="66"/>
      <c r="C149" s="66"/>
      <c r="D149" s="42"/>
      <c r="E149" s="42"/>
      <c r="F149" s="28"/>
      <c r="G149" s="9"/>
      <c r="H149" s="9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27"/>
      <c r="U149" s="27"/>
      <c r="V149" s="29"/>
    </row>
    <row r="150" spans="1:22">
      <c r="A150" s="85"/>
      <c r="B150" s="66"/>
      <c r="C150" s="66"/>
      <c r="D150" s="42"/>
      <c r="E150" s="42"/>
      <c r="F150" s="28"/>
      <c r="G150" s="9"/>
      <c r="H150" s="9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27"/>
      <c r="U150" s="27"/>
      <c r="V150" s="29"/>
    </row>
    <row r="151" spans="1:22">
      <c r="A151" s="85"/>
      <c r="B151" s="66"/>
      <c r="C151" s="66"/>
      <c r="D151" s="42"/>
      <c r="E151" s="42"/>
      <c r="F151" s="28"/>
      <c r="G151" s="9"/>
      <c r="H151" s="9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27"/>
      <c r="U151" s="27"/>
      <c r="V151" s="29"/>
    </row>
    <row r="152" spans="1:22">
      <c r="A152" s="85"/>
      <c r="B152" s="66"/>
      <c r="C152" s="66"/>
      <c r="D152" s="42"/>
      <c r="E152" s="42"/>
      <c r="F152" s="28"/>
      <c r="G152" s="9"/>
      <c r="H152" s="9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27"/>
      <c r="U152" s="27"/>
      <c r="V152" s="29"/>
    </row>
    <row r="153" spans="1:22">
      <c r="A153" s="85"/>
      <c r="B153" s="66"/>
      <c r="C153" s="66"/>
      <c r="D153" s="42"/>
      <c r="E153" s="42"/>
      <c r="F153" s="28"/>
      <c r="G153" s="9"/>
      <c r="H153" s="9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27"/>
      <c r="U153" s="27"/>
      <c r="V153" s="29"/>
    </row>
    <row r="154" spans="1:22">
      <c r="A154" s="85"/>
      <c r="B154" s="66"/>
      <c r="C154" s="66"/>
      <c r="D154" s="42"/>
      <c r="E154" s="42"/>
      <c r="F154" s="28"/>
      <c r="G154" s="9"/>
      <c r="H154" s="9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27"/>
      <c r="U154" s="27"/>
      <c r="V154" s="29"/>
    </row>
    <row r="155" spans="1:22" ht="15.75" thickBot="1">
      <c r="A155" s="86"/>
      <c r="B155" s="87"/>
      <c r="C155" s="87"/>
      <c r="D155" s="43"/>
      <c r="E155" s="43"/>
      <c r="F155" s="34"/>
      <c r="G155" s="35"/>
      <c r="H155" s="35"/>
      <c r="I155" s="36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7"/>
      <c r="U155" s="37"/>
      <c r="V155" s="38"/>
    </row>
    <row r="156" spans="1:22" ht="18.75">
      <c r="A156" s="81" t="s">
        <v>32</v>
      </c>
      <c r="B156" s="81" t="s">
        <v>33</v>
      </c>
      <c r="C156" s="81" t="s">
        <v>147</v>
      </c>
      <c r="D156" s="81" t="s">
        <v>148</v>
      </c>
      <c r="E156" s="83" t="s">
        <v>149</v>
      </c>
      <c r="F156" s="81" t="s">
        <v>36</v>
      </c>
      <c r="G156" s="61" t="s">
        <v>37</v>
      </c>
      <c r="H156" s="61" t="s">
        <v>38</v>
      </c>
      <c r="I156" s="81" t="s">
        <v>39</v>
      </c>
      <c r="J156" s="77" t="s">
        <v>40</v>
      </c>
      <c r="K156" s="77"/>
      <c r="L156" s="71" t="s">
        <v>41</v>
      </c>
      <c r="M156" s="72"/>
      <c r="N156" s="71" t="s">
        <v>42</v>
      </c>
      <c r="O156" s="72"/>
      <c r="P156" s="71" t="s">
        <v>43</v>
      </c>
      <c r="Q156" s="72"/>
      <c r="R156" s="71" t="s">
        <v>44</v>
      </c>
      <c r="S156" s="72"/>
      <c r="T156" s="67" t="s">
        <v>45</v>
      </c>
      <c r="U156" s="67"/>
      <c r="V156" s="67"/>
    </row>
    <row r="157" spans="1:22" ht="75">
      <c r="A157" s="82"/>
      <c r="B157" s="82"/>
      <c r="C157" s="82"/>
      <c r="D157" s="82"/>
      <c r="E157" s="82"/>
      <c r="F157" s="82"/>
      <c r="G157" s="62"/>
      <c r="H157" s="62"/>
      <c r="I157" s="82"/>
      <c r="J157" s="8" t="s">
        <v>46</v>
      </c>
      <c r="K157" s="8" t="s">
        <v>47</v>
      </c>
      <c r="L157" s="8" t="s">
        <v>46</v>
      </c>
      <c r="M157" s="8" t="s">
        <v>47</v>
      </c>
      <c r="N157" s="8" t="s">
        <v>46</v>
      </c>
      <c r="O157" s="8" t="s">
        <v>47</v>
      </c>
      <c r="P157" s="8" t="s">
        <v>46</v>
      </c>
      <c r="Q157" s="8" t="s">
        <v>47</v>
      </c>
      <c r="R157" s="8" t="s">
        <v>46</v>
      </c>
      <c r="S157" s="8" t="s">
        <v>47</v>
      </c>
      <c r="T157" s="8" t="s">
        <v>48</v>
      </c>
      <c r="U157" s="8" t="s">
        <v>49</v>
      </c>
      <c r="V157" s="8" t="s">
        <v>50</v>
      </c>
    </row>
    <row r="158" spans="1:22" ht="90">
      <c r="A158" s="84">
        <v>11</v>
      </c>
      <c r="B158" s="61" t="s">
        <v>51</v>
      </c>
      <c r="C158" s="10" t="s">
        <v>151</v>
      </c>
      <c r="D158" s="11" t="s">
        <v>186</v>
      </c>
      <c r="E158" s="11" t="s">
        <v>187</v>
      </c>
      <c r="F158" s="28"/>
      <c r="G158" s="9">
        <v>25000</v>
      </c>
      <c r="H158" s="9">
        <v>14000</v>
      </c>
      <c r="I158" s="12">
        <f>H158*G158/100000</f>
        <v>3500</v>
      </c>
      <c r="J158" s="9"/>
      <c r="K158" s="9"/>
      <c r="L158" s="9">
        <f t="shared" si="7"/>
        <v>6250</v>
      </c>
      <c r="M158" s="9">
        <f t="shared" si="5"/>
        <v>875</v>
      </c>
      <c r="N158" s="9">
        <v>6250</v>
      </c>
      <c r="O158" s="9">
        <v>875</v>
      </c>
      <c r="P158" s="9">
        <v>6250</v>
      </c>
      <c r="Q158" s="9">
        <v>875</v>
      </c>
      <c r="R158" s="9">
        <v>6250</v>
      </c>
      <c r="S158" s="9">
        <v>875</v>
      </c>
      <c r="T158" s="27">
        <v>834</v>
      </c>
      <c r="U158" s="27">
        <v>75</v>
      </c>
      <c r="V158" s="29">
        <v>11</v>
      </c>
    </row>
    <row r="159" spans="1:22" ht="126">
      <c r="A159" s="85"/>
      <c r="B159" s="66"/>
      <c r="C159" s="61" t="s">
        <v>153</v>
      </c>
      <c r="D159" s="30" t="s">
        <v>154</v>
      </c>
      <c r="E159" s="31" t="s">
        <v>171</v>
      </c>
      <c r="F159" s="10" t="s">
        <v>156</v>
      </c>
      <c r="G159" s="11" t="s">
        <v>157</v>
      </c>
      <c r="H159" s="11" t="s">
        <v>158</v>
      </c>
      <c r="I159" s="32" t="s">
        <v>159</v>
      </c>
      <c r="J159" s="7" t="s">
        <v>160</v>
      </c>
      <c r="K159" s="7" t="s">
        <v>161</v>
      </c>
      <c r="L159" s="7" t="s">
        <v>160</v>
      </c>
      <c r="M159" s="7" t="s">
        <v>161</v>
      </c>
      <c r="N159" s="7" t="s">
        <v>160</v>
      </c>
      <c r="O159" s="7" t="s">
        <v>161</v>
      </c>
      <c r="P159" s="7" t="s">
        <v>160</v>
      </c>
      <c r="Q159" s="7" t="s">
        <v>161</v>
      </c>
      <c r="R159" s="7" t="s">
        <v>160</v>
      </c>
      <c r="S159" s="7" t="s">
        <v>161</v>
      </c>
      <c r="T159" s="8" t="s">
        <v>162</v>
      </c>
      <c r="U159" s="8" t="s">
        <v>163</v>
      </c>
      <c r="V159" s="8" t="s">
        <v>164</v>
      </c>
    </row>
    <row r="160" spans="1:22">
      <c r="A160" s="85"/>
      <c r="B160" s="66"/>
      <c r="C160" s="66"/>
      <c r="D160" s="28"/>
      <c r="E160" s="28"/>
      <c r="F160" s="42"/>
      <c r="G160" s="9"/>
      <c r="H160" s="9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27"/>
      <c r="U160" s="27"/>
      <c r="V160" s="29"/>
    </row>
    <row r="161" spans="1:22">
      <c r="A161" s="85"/>
      <c r="B161" s="66"/>
      <c r="C161" s="66"/>
      <c r="D161" s="28"/>
      <c r="E161" s="28"/>
      <c r="F161" s="33"/>
      <c r="G161" s="9"/>
      <c r="H161" s="9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27"/>
      <c r="U161" s="27"/>
      <c r="V161" s="29"/>
    </row>
    <row r="162" spans="1:22">
      <c r="A162" s="85"/>
      <c r="B162" s="66"/>
      <c r="C162" s="66"/>
      <c r="D162" s="28"/>
      <c r="E162" s="28"/>
      <c r="F162" s="33"/>
      <c r="G162" s="9"/>
      <c r="H162" s="9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27"/>
      <c r="U162" s="27"/>
      <c r="V162" s="29"/>
    </row>
    <row r="163" spans="1:22">
      <c r="A163" s="85"/>
      <c r="B163" s="66"/>
      <c r="C163" s="66"/>
      <c r="D163" s="28"/>
      <c r="E163" s="28"/>
      <c r="F163" s="33"/>
      <c r="G163" s="9"/>
      <c r="H163" s="9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27"/>
      <c r="U163" s="27"/>
      <c r="V163" s="29"/>
    </row>
    <row r="164" spans="1:22">
      <c r="A164" s="85"/>
      <c r="B164" s="66"/>
      <c r="C164" s="66"/>
      <c r="D164" s="28"/>
      <c r="E164" s="28"/>
      <c r="F164" s="33"/>
      <c r="G164" s="9"/>
      <c r="H164" s="9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27"/>
      <c r="U164" s="27"/>
      <c r="V164" s="29"/>
    </row>
    <row r="165" spans="1:22">
      <c r="A165" s="85"/>
      <c r="B165" s="66"/>
      <c r="C165" s="66"/>
      <c r="D165" s="28"/>
      <c r="E165" s="28"/>
      <c r="F165" s="33"/>
      <c r="G165" s="9"/>
      <c r="H165" s="9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27"/>
      <c r="U165" s="27"/>
      <c r="V165" s="29"/>
    </row>
    <row r="166" spans="1:22">
      <c r="A166" s="85"/>
      <c r="B166" s="66"/>
      <c r="C166" s="66"/>
      <c r="D166" s="28"/>
      <c r="E166" s="28"/>
      <c r="F166" s="33"/>
      <c r="G166" s="9"/>
      <c r="H166" s="9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27"/>
      <c r="U166" s="27"/>
      <c r="V166" s="29"/>
    </row>
    <row r="167" spans="1:22">
      <c r="A167" s="85"/>
      <c r="B167" s="66"/>
      <c r="C167" s="66"/>
      <c r="D167" s="28"/>
      <c r="E167" s="28"/>
      <c r="F167" s="33"/>
      <c r="G167" s="9"/>
      <c r="H167" s="9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27"/>
      <c r="U167" s="27"/>
      <c r="V167" s="29"/>
    </row>
    <row r="168" spans="1:22">
      <c r="A168" s="85"/>
      <c r="B168" s="66"/>
      <c r="C168" s="66"/>
      <c r="D168" s="28"/>
      <c r="E168" s="28"/>
      <c r="F168" s="33"/>
      <c r="G168" s="9"/>
      <c r="H168" s="9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27"/>
      <c r="U168" s="27"/>
      <c r="V168" s="29"/>
    </row>
    <row r="169" spans="1:22">
      <c r="A169" s="85"/>
      <c r="B169" s="66"/>
      <c r="C169" s="66"/>
      <c r="D169" s="28"/>
      <c r="E169" s="28"/>
      <c r="F169" s="33"/>
      <c r="G169" s="9"/>
      <c r="H169" s="9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27"/>
      <c r="U169" s="27"/>
      <c r="V169" s="29"/>
    </row>
    <row r="170" spans="1:22">
      <c r="A170" s="85"/>
      <c r="B170" s="66"/>
      <c r="C170" s="66"/>
      <c r="D170" s="28"/>
      <c r="E170" s="28"/>
      <c r="F170" s="33"/>
      <c r="G170" s="9"/>
      <c r="H170" s="9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27"/>
      <c r="U170" s="27"/>
      <c r="V170" s="29"/>
    </row>
    <row r="171" spans="1:22">
      <c r="A171" s="85"/>
      <c r="B171" s="66"/>
      <c r="C171" s="66"/>
      <c r="D171" s="28"/>
      <c r="E171" s="28"/>
      <c r="F171" s="33"/>
      <c r="G171" s="9"/>
      <c r="H171" s="9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27"/>
      <c r="U171" s="27"/>
      <c r="V171" s="29"/>
    </row>
    <row r="172" spans="1:22">
      <c r="A172" s="85"/>
      <c r="B172" s="66"/>
      <c r="C172" s="66"/>
      <c r="D172" s="28"/>
      <c r="E172" s="28"/>
      <c r="F172" s="33"/>
      <c r="G172" s="9"/>
      <c r="H172" s="9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27"/>
      <c r="U172" s="27"/>
      <c r="V172" s="29"/>
    </row>
    <row r="173" spans="1:22" ht="15.75" thickBot="1">
      <c r="A173" s="85"/>
      <c r="B173" s="66"/>
      <c r="C173" s="66"/>
      <c r="D173" s="28"/>
      <c r="E173" s="28"/>
      <c r="F173" s="33"/>
      <c r="G173" s="9"/>
      <c r="H173" s="9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27"/>
      <c r="U173" s="27"/>
      <c r="V173" s="29"/>
    </row>
    <row r="174" spans="1:22" ht="18.75">
      <c r="A174" s="81" t="s">
        <v>32</v>
      </c>
      <c r="B174" s="81" t="s">
        <v>33</v>
      </c>
      <c r="C174" s="81" t="s">
        <v>147</v>
      </c>
      <c r="D174" s="81" t="s">
        <v>148</v>
      </c>
      <c r="E174" s="83" t="s">
        <v>149</v>
      </c>
      <c r="F174" s="81" t="s">
        <v>36</v>
      </c>
      <c r="G174" s="61" t="s">
        <v>37</v>
      </c>
      <c r="H174" s="61" t="s">
        <v>38</v>
      </c>
      <c r="I174" s="81" t="s">
        <v>39</v>
      </c>
      <c r="J174" s="77" t="s">
        <v>40</v>
      </c>
      <c r="K174" s="77"/>
      <c r="L174" s="71" t="s">
        <v>41</v>
      </c>
      <c r="M174" s="72"/>
      <c r="N174" s="71" t="s">
        <v>42</v>
      </c>
      <c r="O174" s="72"/>
      <c r="P174" s="71" t="s">
        <v>43</v>
      </c>
      <c r="Q174" s="72"/>
      <c r="R174" s="71" t="s">
        <v>44</v>
      </c>
      <c r="S174" s="72"/>
      <c r="T174" s="67" t="s">
        <v>45</v>
      </c>
      <c r="U174" s="67"/>
      <c r="V174" s="67"/>
    </row>
    <row r="175" spans="1:22" ht="75">
      <c r="A175" s="82"/>
      <c r="B175" s="82"/>
      <c r="C175" s="82"/>
      <c r="D175" s="82"/>
      <c r="E175" s="82"/>
      <c r="F175" s="82"/>
      <c r="G175" s="62"/>
      <c r="H175" s="62"/>
      <c r="I175" s="82"/>
      <c r="J175" s="8" t="s">
        <v>46</v>
      </c>
      <c r="K175" s="8" t="s">
        <v>47</v>
      </c>
      <c r="L175" s="8" t="s">
        <v>46</v>
      </c>
      <c r="M175" s="8" t="s">
        <v>47</v>
      </c>
      <c r="N175" s="8" t="s">
        <v>46</v>
      </c>
      <c r="O175" s="8" t="s">
        <v>47</v>
      </c>
      <c r="P175" s="8" t="s">
        <v>46</v>
      </c>
      <c r="Q175" s="8" t="s">
        <v>47</v>
      </c>
      <c r="R175" s="8" t="s">
        <v>46</v>
      </c>
      <c r="S175" s="8" t="s">
        <v>47</v>
      </c>
      <c r="T175" s="8" t="s">
        <v>48</v>
      </c>
      <c r="U175" s="8" t="s">
        <v>49</v>
      </c>
      <c r="V175" s="8" t="s">
        <v>50</v>
      </c>
    </row>
    <row r="176" spans="1:22" ht="72">
      <c r="A176" s="84">
        <v>12</v>
      </c>
      <c r="B176" s="61" t="s">
        <v>51</v>
      </c>
      <c r="C176" s="10" t="s">
        <v>151</v>
      </c>
      <c r="D176" s="11" t="s">
        <v>188</v>
      </c>
      <c r="E176" s="11" t="s">
        <v>111</v>
      </c>
      <c r="F176" s="11" t="s">
        <v>49</v>
      </c>
      <c r="G176" s="9">
        <v>500</v>
      </c>
      <c r="H176" s="9">
        <v>14000</v>
      </c>
      <c r="I176" s="12">
        <f t="shared" si="0"/>
        <v>70</v>
      </c>
      <c r="J176" s="9"/>
      <c r="K176" s="9"/>
      <c r="L176" s="9"/>
      <c r="M176" s="9"/>
      <c r="N176" s="9"/>
      <c r="O176" s="9"/>
      <c r="P176" s="9">
        <f>G176/2</f>
        <v>250</v>
      </c>
      <c r="Q176" s="9">
        <f>P176*H176/100000</f>
        <v>35</v>
      </c>
      <c r="R176" s="9">
        <v>250</v>
      </c>
      <c r="S176" s="9">
        <v>35</v>
      </c>
      <c r="T176" s="27">
        <f>G176/10</f>
        <v>50</v>
      </c>
      <c r="U176" s="27">
        <v>1</v>
      </c>
      <c r="V176" s="29">
        <f t="shared" si="1"/>
        <v>50</v>
      </c>
    </row>
    <row r="177" spans="1:22" ht="126">
      <c r="A177" s="85"/>
      <c r="B177" s="66"/>
      <c r="C177" s="61" t="s">
        <v>153</v>
      </c>
      <c r="D177" s="30" t="s">
        <v>154</v>
      </c>
      <c r="E177" s="31" t="s">
        <v>171</v>
      </c>
      <c r="F177" s="10" t="s">
        <v>156</v>
      </c>
      <c r="G177" s="11" t="s">
        <v>157</v>
      </c>
      <c r="H177" s="11" t="s">
        <v>158</v>
      </c>
      <c r="I177" s="32" t="s">
        <v>159</v>
      </c>
      <c r="J177" s="7" t="s">
        <v>160</v>
      </c>
      <c r="K177" s="7" t="s">
        <v>161</v>
      </c>
      <c r="L177" s="7" t="s">
        <v>160</v>
      </c>
      <c r="M177" s="7" t="s">
        <v>161</v>
      </c>
      <c r="N177" s="7" t="s">
        <v>160</v>
      </c>
      <c r="O177" s="7" t="s">
        <v>161</v>
      </c>
      <c r="P177" s="7" t="s">
        <v>160</v>
      </c>
      <c r="Q177" s="7" t="s">
        <v>161</v>
      </c>
      <c r="R177" s="7" t="s">
        <v>160</v>
      </c>
      <c r="S177" s="7" t="s">
        <v>161</v>
      </c>
      <c r="T177" s="8" t="s">
        <v>162</v>
      </c>
      <c r="U177" s="8" t="s">
        <v>163</v>
      </c>
      <c r="V177" s="8" t="s">
        <v>164</v>
      </c>
    </row>
    <row r="178" spans="1:22">
      <c r="A178" s="85"/>
      <c r="B178" s="66"/>
      <c r="C178" s="66"/>
      <c r="D178" s="28"/>
      <c r="E178" s="42"/>
      <c r="F178" s="42"/>
      <c r="G178" s="9"/>
      <c r="H178" s="9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27"/>
      <c r="U178" s="27"/>
      <c r="V178" s="29"/>
    </row>
    <row r="179" spans="1:22">
      <c r="A179" s="85"/>
      <c r="B179" s="66"/>
      <c r="C179" s="62"/>
      <c r="D179" s="28"/>
      <c r="E179" s="42"/>
      <c r="F179" s="42"/>
      <c r="G179" s="9"/>
      <c r="H179" s="9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27"/>
      <c r="U179" s="27"/>
      <c r="V179" s="29"/>
    </row>
    <row r="180" spans="1:22" ht="72">
      <c r="A180" s="85"/>
      <c r="B180" s="66"/>
      <c r="C180" s="10" t="s">
        <v>151</v>
      </c>
      <c r="D180" s="11" t="s">
        <v>189</v>
      </c>
      <c r="E180" s="45"/>
      <c r="F180" s="45"/>
      <c r="G180" s="9">
        <v>500</v>
      </c>
      <c r="H180" s="9">
        <v>14000</v>
      </c>
      <c r="I180" s="12">
        <f t="shared" si="0"/>
        <v>70</v>
      </c>
      <c r="J180" s="9"/>
      <c r="K180" s="9"/>
      <c r="L180" s="9"/>
      <c r="M180" s="9"/>
      <c r="N180" s="9"/>
      <c r="O180" s="9"/>
      <c r="P180" s="9">
        <f>G180/2</f>
        <v>250</v>
      </c>
      <c r="Q180" s="9">
        <f>P180*H180/100000</f>
        <v>35</v>
      </c>
      <c r="R180" s="9">
        <v>250</v>
      </c>
      <c r="S180" s="9">
        <v>35</v>
      </c>
      <c r="T180" s="27">
        <v>17</v>
      </c>
      <c r="U180" s="27">
        <v>1</v>
      </c>
      <c r="V180" s="29">
        <f t="shared" si="1"/>
        <v>17</v>
      </c>
    </row>
    <row r="181" spans="1:22" ht="126">
      <c r="A181" s="85"/>
      <c r="B181" s="66"/>
      <c r="C181" s="61" t="s">
        <v>153</v>
      </c>
      <c r="D181" s="30" t="s">
        <v>154</v>
      </c>
      <c r="E181" s="31" t="s">
        <v>171</v>
      </c>
      <c r="F181" s="10" t="s">
        <v>156</v>
      </c>
      <c r="G181" s="11" t="s">
        <v>157</v>
      </c>
      <c r="H181" s="11" t="s">
        <v>158</v>
      </c>
      <c r="I181" s="32" t="s">
        <v>159</v>
      </c>
      <c r="J181" s="7" t="s">
        <v>160</v>
      </c>
      <c r="K181" s="7" t="s">
        <v>161</v>
      </c>
      <c r="L181" s="7" t="s">
        <v>160</v>
      </c>
      <c r="M181" s="7" t="s">
        <v>161</v>
      </c>
      <c r="N181" s="7" t="s">
        <v>160</v>
      </c>
      <c r="O181" s="7" t="s">
        <v>161</v>
      </c>
      <c r="P181" s="7" t="s">
        <v>160</v>
      </c>
      <c r="Q181" s="7" t="s">
        <v>161</v>
      </c>
      <c r="R181" s="7" t="s">
        <v>160</v>
      </c>
      <c r="S181" s="7" t="s">
        <v>161</v>
      </c>
      <c r="T181" s="8" t="s">
        <v>162</v>
      </c>
      <c r="U181" s="8" t="s">
        <v>163</v>
      </c>
      <c r="V181" s="8" t="s">
        <v>164</v>
      </c>
    </row>
    <row r="182" spans="1:22" ht="15.75" thickBot="1">
      <c r="A182" s="86"/>
      <c r="B182" s="87"/>
      <c r="C182" s="87"/>
      <c r="D182" s="34"/>
      <c r="E182" s="43"/>
      <c r="F182" s="43"/>
      <c r="G182" s="35"/>
      <c r="H182" s="35"/>
      <c r="I182" s="36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7"/>
      <c r="U182" s="37"/>
      <c r="V182" s="38"/>
    </row>
    <row r="183" spans="1:22" ht="18.75">
      <c r="A183" s="81" t="s">
        <v>32</v>
      </c>
      <c r="B183" s="81" t="s">
        <v>33</v>
      </c>
      <c r="C183" s="81" t="s">
        <v>147</v>
      </c>
      <c r="D183" s="81" t="s">
        <v>148</v>
      </c>
      <c r="E183" s="83" t="s">
        <v>149</v>
      </c>
      <c r="F183" s="81" t="s">
        <v>36</v>
      </c>
      <c r="G183" s="61" t="s">
        <v>37</v>
      </c>
      <c r="H183" s="61" t="s">
        <v>38</v>
      </c>
      <c r="I183" s="81" t="s">
        <v>39</v>
      </c>
      <c r="J183" s="77" t="s">
        <v>40</v>
      </c>
      <c r="K183" s="77"/>
      <c r="L183" s="71" t="s">
        <v>41</v>
      </c>
      <c r="M183" s="72"/>
      <c r="N183" s="71" t="s">
        <v>42</v>
      </c>
      <c r="O183" s="72"/>
      <c r="P183" s="71" t="s">
        <v>43</v>
      </c>
      <c r="Q183" s="72"/>
      <c r="R183" s="71" t="s">
        <v>44</v>
      </c>
      <c r="S183" s="72"/>
      <c r="T183" s="67" t="s">
        <v>45</v>
      </c>
      <c r="U183" s="67"/>
      <c r="V183" s="67"/>
    </row>
    <row r="184" spans="1:22" ht="75">
      <c r="A184" s="82"/>
      <c r="B184" s="82"/>
      <c r="C184" s="82"/>
      <c r="D184" s="82"/>
      <c r="E184" s="82"/>
      <c r="F184" s="82"/>
      <c r="G184" s="62"/>
      <c r="H184" s="62"/>
      <c r="I184" s="82"/>
      <c r="J184" s="8" t="s">
        <v>46</v>
      </c>
      <c r="K184" s="8" t="s">
        <v>47</v>
      </c>
      <c r="L184" s="8" t="s">
        <v>46</v>
      </c>
      <c r="M184" s="8" t="s">
        <v>47</v>
      </c>
      <c r="N184" s="8" t="s">
        <v>46</v>
      </c>
      <c r="O184" s="8" t="s">
        <v>47</v>
      </c>
      <c r="P184" s="8" t="s">
        <v>46</v>
      </c>
      <c r="Q184" s="8" t="s">
        <v>47</v>
      </c>
      <c r="R184" s="8" t="s">
        <v>46</v>
      </c>
      <c r="S184" s="8" t="s">
        <v>47</v>
      </c>
      <c r="T184" s="8" t="s">
        <v>48</v>
      </c>
      <c r="U184" s="8" t="s">
        <v>49</v>
      </c>
      <c r="V184" s="8" t="s">
        <v>50</v>
      </c>
    </row>
    <row r="185" spans="1:22" ht="72">
      <c r="A185" s="84">
        <v>13</v>
      </c>
      <c r="B185" s="61" t="s">
        <v>190</v>
      </c>
      <c r="C185" s="10" t="s">
        <v>151</v>
      </c>
      <c r="D185" s="11" t="s">
        <v>191</v>
      </c>
      <c r="E185" s="11" t="s">
        <v>114</v>
      </c>
      <c r="F185" s="11" t="s">
        <v>115</v>
      </c>
      <c r="G185" s="9">
        <v>200</v>
      </c>
      <c r="H185" s="9">
        <v>30000</v>
      </c>
      <c r="I185" s="12">
        <f t="shared" si="0"/>
        <v>60</v>
      </c>
      <c r="J185" s="9"/>
      <c r="K185" s="9"/>
      <c r="L185" s="9"/>
      <c r="M185" s="9"/>
      <c r="N185" s="9">
        <f>G185/2</f>
        <v>100</v>
      </c>
      <c r="O185" s="9">
        <f>N185*H185/100000</f>
        <v>30</v>
      </c>
      <c r="P185" s="9"/>
      <c r="Q185" s="9"/>
      <c r="R185" s="9">
        <v>100</v>
      </c>
      <c r="S185" s="9">
        <v>30</v>
      </c>
      <c r="T185" s="27">
        <f>G185/20</f>
        <v>10</v>
      </c>
      <c r="U185" s="27">
        <v>1</v>
      </c>
      <c r="V185" s="29">
        <f t="shared" si="1"/>
        <v>10</v>
      </c>
    </row>
    <row r="186" spans="1:22" ht="126">
      <c r="A186" s="85"/>
      <c r="B186" s="66"/>
      <c r="C186" s="61" t="s">
        <v>153</v>
      </c>
      <c r="D186" s="30" t="s">
        <v>154</v>
      </c>
      <c r="E186" s="31" t="s">
        <v>171</v>
      </c>
      <c r="F186" s="10" t="s">
        <v>156</v>
      </c>
      <c r="G186" s="11" t="s">
        <v>157</v>
      </c>
      <c r="H186" s="11" t="s">
        <v>158</v>
      </c>
      <c r="I186" s="32" t="s">
        <v>159</v>
      </c>
      <c r="J186" s="7" t="s">
        <v>160</v>
      </c>
      <c r="K186" s="7" t="s">
        <v>161</v>
      </c>
      <c r="L186" s="7" t="s">
        <v>160</v>
      </c>
      <c r="M186" s="7" t="s">
        <v>161</v>
      </c>
      <c r="N186" s="7" t="s">
        <v>160</v>
      </c>
      <c r="O186" s="7" t="s">
        <v>161</v>
      </c>
      <c r="P186" s="7" t="s">
        <v>160</v>
      </c>
      <c r="Q186" s="7" t="s">
        <v>161</v>
      </c>
      <c r="R186" s="7" t="s">
        <v>160</v>
      </c>
      <c r="S186" s="7" t="s">
        <v>161</v>
      </c>
      <c r="T186" s="8" t="s">
        <v>162</v>
      </c>
      <c r="U186" s="8" t="s">
        <v>163</v>
      </c>
      <c r="V186" s="8" t="s">
        <v>164</v>
      </c>
    </row>
    <row r="187" spans="1:22" ht="15.75" thickBot="1">
      <c r="A187" s="86"/>
      <c r="B187" s="87"/>
      <c r="C187" s="87"/>
      <c r="D187" s="34"/>
      <c r="E187" s="34"/>
      <c r="F187" s="34"/>
      <c r="G187" s="35"/>
      <c r="H187" s="35"/>
      <c r="I187" s="36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7"/>
      <c r="U187" s="37"/>
      <c r="V187" s="38"/>
    </row>
    <row r="188" spans="1:22" ht="18.75">
      <c r="A188" s="81" t="s">
        <v>32</v>
      </c>
      <c r="B188" s="81" t="s">
        <v>33</v>
      </c>
      <c r="C188" s="81" t="s">
        <v>147</v>
      </c>
      <c r="D188" s="81" t="s">
        <v>179</v>
      </c>
      <c r="E188" s="83" t="s">
        <v>149</v>
      </c>
      <c r="F188" s="81" t="s">
        <v>36</v>
      </c>
      <c r="G188" s="61" t="s">
        <v>37</v>
      </c>
      <c r="H188" s="61" t="s">
        <v>38</v>
      </c>
      <c r="I188" s="81" t="s">
        <v>39</v>
      </c>
      <c r="J188" s="77" t="s">
        <v>40</v>
      </c>
      <c r="K188" s="77"/>
      <c r="L188" s="71" t="s">
        <v>41</v>
      </c>
      <c r="M188" s="72"/>
      <c r="N188" s="71" t="s">
        <v>42</v>
      </c>
      <c r="O188" s="72"/>
      <c r="P188" s="71" t="s">
        <v>43</v>
      </c>
      <c r="Q188" s="72"/>
      <c r="R188" s="71" t="s">
        <v>44</v>
      </c>
      <c r="S188" s="72"/>
      <c r="T188" s="67" t="s">
        <v>45</v>
      </c>
      <c r="U188" s="67"/>
      <c r="V188" s="67"/>
    </row>
    <row r="189" spans="1:22" ht="75">
      <c r="A189" s="82"/>
      <c r="B189" s="82"/>
      <c r="C189" s="82"/>
      <c r="D189" s="82"/>
      <c r="E189" s="82"/>
      <c r="F189" s="82"/>
      <c r="G189" s="62"/>
      <c r="H189" s="62"/>
      <c r="I189" s="82"/>
      <c r="J189" s="8" t="s">
        <v>46</v>
      </c>
      <c r="K189" s="8" t="s">
        <v>47</v>
      </c>
      <c r="L189" s="8" t="s">
        <v>46</v>
      </c>
      <c r="M189" s="8" t="s">
        <v>47</v>
      </c>
      <c r="N189" s="8" t="s">
        <v>46</v>
      </c>
      <c r="O189" s="8" t="s">
        <v>47</v>
      </c>
      <c r="P189" s="8" t="s">
        <v>46</v>
      </c>
      <c r="Q189" s="8" t="s">
        <v>47</v>
      </c>
      <c r="R189" s="8" t="s">
        <v>46</v>
      </c>
      <c r="S189" s="8" t="s">
        <v>47</v>
      </c>
      <c r="T189" s="8" t="s">
        <v>48</v>
      </c>
      <c r="U189" s="8" t="s">
        <v>49</v>
      </c>
      <c r="V189" s="8" t="s">
        <v>50</v>
      </c>
    </row>
    <row r="190" spans="1:22" ht="90">
      <c r="A190" s="84">
        <v>14</v>
      </c>
      <c r="B190" s="61" t="s">
        <v>117</v>
      </c>
      <c r="C190" s="10" t="s">
        <v>151</v>
      </c>
      <c r="D190" s="11" t="s">
        <v>192</v>
      </c>
      <c r="E190" s="11" t="s">
        <v>117</v>
      </c>
      <c r="F190" s="11" t="s">
        <v>193</v>
      </c>
      <c r="G190" s="9">
        <v>200</v>
      </c>
      <c r="H190" s="9">
        <v>25000</v>
      </c>
      <c r="I190" s="12">
        <f t="shared" si="0"/>
        <v>50</v>
      </c>
      <c r="J190" s="9"/>
      <c r="K190" s="9"/>
      <c r="L190" s="9"/>
      <c r="M190" s="9"/>
      <c r="N190" s="9">
        <f>G190/2</f>
        <v>100</v>
      </c>
      <c r="O190" s="9">
        <f>N190*H190/100000</f>
        <v>25</v>
      </c>
      <c r="P190" s="9"/>
      <c r="Q190" s="9"/>
      <c r="R190" s="9">
        <v>100</v>
      </c>
      <c r="S190" s="9">
        <v>25</v>
      </c>
      <c r="T190" s="27">
        <f>G190/50</f>
        <v>4</v>
      </c>
      <c r="U190" s="27">
        <v>4</v>
      </c>
      <c r="V190" s="29">
        <f t="shared" si="1"/>
        <v>1</v>
      </c>
    </row>
    <row r="191" spans="1:22" ht="126">
      <c r="A191" s="85"/>
      <c r="B191" s="66"/>
      <c r="C191" s="61" t="s">
        <v>153</v>
      </c>
      <c r="D191" s="30" t="s">
        <v>154</v>
      </c>
      <c r="E191" s="31" t="s">
        <v>171</v>
      </c>
      <c r="F191" s="10" t="s">
        <v>156</v>
      </c>
      <c r="G191" s="9"/>
      <c r="H191" s="9"/>
      <c r="I191" s="12"/>
      <c r="J191" s="7" t="s">
        <v>160</v>
      </c>
      <c r="K191" s="7" t="s">
        <v>161</v>
      </c>
      <c r="L191" s="7" t="s">
        <v>160</v>
      </c>
      <c r="M191" s="7" t="s">
        <v>161</v>
      </c>
      <c r="N191" s="7" t="s">
        <v>160</v>
      </c>
      <c r="O191" s="7" t="s">
        <v>161</v>
      </c>
      <c r="P191" s="7" t="s">
        <v>160</v>
      </c>
      <c r="Q191" s="7" t="s">
        <v>161</v>
      </c>
      <c r="R191" s="7" t="s">
        <v>160</v>
      </c>
      <c r="S191" s="7" t="s">
        <v>161</v>
      </c>
      <c r="T191" s="8" t="s">
        <v>162</v>
      </c>
      <c r="U191" s="8" t="s">
        <v>163</v>
      </c>
      <c r="V191" s="8" t="s">
        <v>164</v>
      </c>
    </row>
    <row r="192" spans="1:22" ht="15.75">
      <c r="A192" s="85"/>
      <c r="B192" s="66"/>
      <c r="C192" s="66"/>
      <c r="D192" s="46"/>
      <c r="E192" s="46"/>
      <c r="F192" s="47"/>
      <c r="G192" s="9"/>
      <c r="H192" s="9"/>
      <c r="I192" s="12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9"/>
      <c r="U192" s="49"/>
      <c r="V192" s="41"/>
    </row>
    <row r="193" spans="1:22" ht="15.75">
      <c r="A193" s="85"/>
      <c r="B193" s="66"/>
      <c r="C193" s="66"/>
      <c r="D193" s="46"/>
      <c r="E193" s="46"/>
      <c r="F193" s="47"/>
      <c r="G193" s="9"/>
      <c r="H193" s="9"/>
      <c r="I193" s="12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9"/>
      <c r="U193" s="49"/>
      <c r="V193" s="41"/>
    </row>
    <row r="194" spans="1:22" ht="15.75">
      <c r="A194" s="85"/>
      <c r="B194" s="66"/>
      <c r="C194" s="66"/>
      <c r="D194" s="46"/>
      <c r="E194" s="46"/>
      <c r="F194" s="47"/>
      <c r="G194" s="9"/>
      <c r="H194" s="9"/>
      <c r="I194" s="12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9"/>
      <c r="U194" s="49"/>
      <c r="V194" s="41"/>
    </row>
    <row r="195" spans="1:22" ht="15.75" thickBot="1">
      <c r="A195" s="86"/>
      <c r="B195" s="87"/>
      <c r="C195" s="87"/>
      <c r="D195" s="34"/>
      <c r="E195" s="34"/>
      <c r="F195" s="34"/>
      <c r="G195" s="35"/>
      <c r="H195" s="35"/>
      <c r="I195" s="36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7"/>
      <c r="U195" s="37"/>
      <c r="V195" s="38"/>
    </row>
    <row r="196" spans="1:22" ht="18.75">
      <c r="A196" s="81" t="s">
        <v>32</v>
      </c>
      <c r="B196" s="81" t="s">
        <v>33</v>
      </c>
      <c r="C196" s="81" t="s">
        <v>147</v>
      </c>
      <c r="D196" s="81" t="s">
        <v>179</v>
      </c>
      <c r="E196" s="83" t="s">
        <v>149</v>
      </c>
      <c r="F196" s="81" t="s">
        <v>36</v>
      </c>
      <c r="G196" s="61" t="s">
        <v>37</v>
      </c>
      <c r="H196" s="61" t="s">
        <v>38</v>
      </c>
      <c r="I196" s="81" t="s">
        <v>39</v>
      </c>
      <c r="J196" s="77" t="s">
        <v>40</v>
      </c>
      <c r="K196" s="77"/>
      <c r="L196" s="71" t="s">
        <v>41</v>
      </c>
      <c r="M196" s="72"/>
      <c r="N196" s="71" t="s">
        <v>42</v>
      </c>
      <c r="O196" s="72"/>
      <c r="P196" s="71" t="s">
        <v>43</v>
      </c>
      <c r="Q196" s="72"/>
      <c r="R196" s="71" t="s">
        <v>44</v>
      </c>
      <c r="S196" s="72"/>
      <c r="T196" s="67" t="s">
        <v>45</v>
      </c>
      <c r="U196" s="67"/>
      <c r="V196" s="67"/>
    </row>
    <row r="197" spans="1:22" ht="75">
      <c r="A197" s="82"/>
      <c r="B197" s="82"/>
      <c r="C197" s="82"/>
      <c r="D197" s="82"/>
      <c r="E197" s="82"/>
      <c r="F197" s="82"/>
      <c r="G197" s="62"/>
      <c r="H197" s="62"/>
      <c r="I197" s="82"/>
      <c r="J197" s="8" t="s">
        <v>46</v>
      </c>
      <c r="K197" s="8" t="s">
        <v>47</v>
      </c>
      <c r="L197" s="8" t="s">
        <v>46</v>
      </c>
      <c r="M197" s="8" t="s">
        <v>47</v>
      </c>
      <c r="N197" s="8" t="s">
        <v>46</v>
      </c>
      <c r="O197" s="8" t="s">
        <v>47</v>
      </c>
      <c r="P197" s="8" t="s">
        <v>46</v>
      </c>
      <c r="Q197" s="8" t="s">
        <v>47</v>
      </c>
      <c r="R197" s="8" t="s">
        <v>46</v>
      </c>
      <c r="S197" s="8" t="s">
        <v>47</v>
      </c>
      <c r="T197" s="8" t="s">
        <v>48</v>
      </c>
      <c r="U197" s="8" t="s">
        <v>49</v>
      </c>
      <c r="V197" s="8" t="s">
        <v>50</v>
      </c>
    </row>
    <row r="198" spans="1:22" ht="144">
      <c r="A198" s="84">
        <v>15</v>
      </c>
      <c r="B198" s="61" t="s">
        <v>119</v>
      </c>
      <c r="C198" s="10" t="s">
        <v>151</v>
      </c>
      <c r="D198" s="11" t="s">
        <v>120</v>
      </c>
      <c r="E198" s="11" t="s">
        <v>121</v>
      </c>
      <c r="F198" s="11" t="s">
        <v>194</v>
      </c>
      <c r="G198" s="9">
        <v>15000</v>
      </c>
      <c r="H198" s="9">
        <v>21571</v>
      </c>
      <c r="I198" s="12">
        <f t="shared" si="0"/>
        <v>3235.65</v>
      </c>
      <c r="J198" s="9"/>
      <c r="K198" s="9"/>
      <c r="L198" s="9">
        <f>G198/5</f>
        <v>3000</v>
      </c>
      <c r="M198" s="9">
        <f t="shared" ref="M198:M266" si="8">L198*H198/100000</f>
        <v>647.13</v>
      </c>
      <c r="N198" s="9">
        <v>3000</v>
      </c>
      <c r="O198" s="9">
        <v>647.13</v>
      </c>
      <c r="P198" s="9">
        <v>3000</v>
      </c>
      <c r="Q198" s="9">
        <v>647.13</v>
      </c>
      <c r="R198" s="9">
        <v>6000</v>
      </c>
      <c r="S198" s="9">
        <f>R198*H198/100000</f>
        <v>1294.26</v>
      </c>
      <c r="T198" s="27">
        <f t="shared" si="2"/>
        <v>500</v>
      </c>
      <c r="U198" s="27">
        <v>22</v>
      </c>
      <c r="V198" s="29">
        <v>23</v>
      </c>
    </row>
    <row r="199" spans="1:22" ht="126">
      <c r="A199" s="85"/>
      <c r="B199" s="66"/>
      <c r="C199" s="61" t="s">
        <v>153</v>
      </c>
      <c r="D199" s="30" t="s">
        <v>154</v>
      </c>
      <c r="E199" s="31" t="s">
        <v>171</v>
      </c>
      <c r="F199" s="10" t="s">
        <v>156</v>
      </c>
      <c r="G199" s="11" t="s">
        <v>157</v>
      </c>
      <c r="H199" s="11" t="s">
        <v>158</v>
      </c>
      <c r="I199" s="32" t="s">
        <v>159</v>
      </c>
      <c r="J199" s="7" t="s">
        <v>160</v>
      </c>
      <c r="K199" s="7" t="s">
        <v>161</v>
      </c>
      <c r="L199" s="7" t="s">
        <v>160</v>
      </c>
      <c r="M199" s="7" t="s">
        <v>161</v>
      </c>
      <c r="N199" s="7" t="s">
        <v>160</v>
      </c>
      <c r="O199" s="7" t="s">
        <v>161</v>
      </c>
      <c r="P199" s="7" t="s">
        <v>160</v>
      </c>
      <c r="Q199" s="7" t="s">
        <v>161</v>
      </c>
      <c r="R199" s="7" t="s">
        <v>160</v>
      </c>
      <c r="S199" s="7" t="s">
        <v>161</v>
      </c>
      <c r="T199" s="8" t="s">
        <v>162</v>
      </c>
      <c r="U199" s="8" t="s">
        <v>163</v>
      </c>
      <c r="V199" s="8" t="s">
        <v>164</v>
      </c>
    </row>
    <row r="200" spans="1:22">
      <c r="A200" s="85"/>
      <c r="B200" s="66"/>
      <c r="C200" s="66"/>
      <c r="D200" s="28"/>
      <c r="E200" s="28"/>
      <c r="F200" s="28"/>
      <c r="G200" s="9"/>
      <c r="H200" s="9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27"/>
      <c r="U200" s="27"/>
      <c r="V200" s="29"/>
    </row>
    <row r="201" spans="1:22">
      <c r="A201" s="85"/>
      <c r="B201" s="66"/>
      <c r="C201" s="66"/>
      <c r="D201" s="28"/>
      <c r="E201" s="28"/>
      <c r="F201" s="28"/>
      <c r="G201" s="9"/>
      <c r="H201" s="9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27"/>
      <c r="U201" s="27"/>
      <c r="V201" s="29"/>
    </row>
    <row r="202" spans="1:22">
      <c r="A202" s="85"/>
      <c r="B202" s="66"/>
      <c r="C202" s="66"/>
      <c r="D202" s="28"/>
      <c r="E202" s="28"/>
      <c r="F202" s="28"/>
      <c r="G202" s="9"/>
      <c r="H202" s="9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27"/>
      <c r="U202" s="27"/>
      <c r="V202" s="29"/>
    </row>
    <row r="203" spans="1:22">
      <c r="A203" s="85"/>
      <c r="B203" s="66"/>
      <c r="C203" s="66"/>
      <c r="D203" s="28"/>
      <c r="E203" s="28"/>
      <c r="F203" s="28"/>
      <c r="G203" s="9"/>
      <c r="H203" s="9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27"/>
      <c r="U203" s="27"/>
      <c r="V203" s="29"/>
    </row>
    <row r="204" spans="1:22">
      <c r="A204" s="85"/>
      <c r="B204" s="66"/>
      <c r="C204" s="66"/>
      <c r="D204" s="28"/>
      <c r="E204" s="28"/>
      <c r="F204" s="28"/>
      <c r="G204" s="9"/>
      <c r="H204" s="9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27"/>
      <c r="U204" s="27"/>
      <c r="V204" s="29"/>
    </row>
    <row r="205" spans="1:22">
      <c r="A205" s="85"/>
      <c r="B205" s="66"/>
      <c r="C205" s="66"/>
      <c r="D205" s="28"/>
      <c r="E205" s="28"/>
      <c r="F205" s="28"/>
      <c r="G205" s="9"/>
      <c r="H205" s="9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27"/>
      <c r="U205" s="27"/>
      <c r="V205" s="29"/>
    </row>
    <row r="206" spans="1:22">
      <c r="A206" s="85"/>
      <c r="B206" s="66"/>
      <c r="C206" s="66"/>
      <c r="D206" s="28"/>
      <c r="E206" s="28"/>
      <c r="F206" s="28"/>
      <c r="G206" s="9"/>
      <c r="H206" s="9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27"/>
      <c r="U206" s="27"/>
      <c r="V206" s="29"/>
    </row>
    <row r="207" spans="1:22">
      <c r="A207" s="85"/>
      <c r="B207" s="66"/>
      <c r="C207" s="66"/>
      <c r="D207" s="28"/>
      <c r="E207" s="28"/>
      <c r="F207" s="28"/>
      <c r="G207" s="9"/>
      <c r="H207" s="9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27"/>
      <c r="U207" s="27"/>
      <c r="V207" s="29"/>
    </row>
    <row r="208" spans="1:22">
      <c r="A208" s="85"/>
      <c r="B208" s="66"/>
      <c r="C208" s="62"/>
      <c r="D208" s="28"/>
      <c r="E208" s="28"/>
      <c r="F208" s="28"/>
      <c r="G208" s="9"/>
      <c r="H208" s="9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27"/>
      <c r="U208" s="27"/>
      <c r="V208" s="29"/>
    </row>
    <row r="209" spans="1:22" ht="144">
      <c r="A209" s="85"/>
      <c r="B209" s="66"/>
      <c r="C209" s="10" t="s">
        <v>151</v>
      </c>
      <c r="D209" s="11" t="s">
        <v>123</v>
      </c>
      <c r="E209" s="11" t="s">
        <v>121</v>
      </c>
      <c r="F209" s="11" t="s">
        <v>195</v>
      </c>
      <c r="G209" s="9">
        <v>20000</v>
      </c>
      <c r="H209" s="9">
        <v>17521</v>
      </c>
      <c r="I209" s="12">
        <f t="shared" si="0"/>
        <v>3504.2</v>
      </c>
      <c r="J209" s="9"/>
      <c r="K209" s="9"/>
      <c r="L209" s="9">
        <f>G209/5</f>
        <v>4000</v>
      </c>
      <c r="M209" s="9">
        <f t="shared" si="8"/>
        <v>700.84</v>
      </c>
      <c r="N209" s="9">
        <v>4000</v>
      </c>
      <c r="O209" s="9">
        <v>700.84</v>
      </c>
      <c r="P209" s="9">
        <v>4000</v>
      </c>
      <c r="Q209" s="9">
        <v>700.84</v>
      </c>
      <c r="R209" s="9">
        <v>8000</v>
      </c>
      <c r="S209" s="9">
        <f>R209*H209/100000</f>
        <v>1401.68</v>
      </c>
      <c r="T209" s="27">
        <v>667</v>
      </c>
      <c r="U209" s="27">
        <v>24</v>
      </c>
      <c r="V209" s="29">
        <v>28</v>
      </c>
    </row>
    <row r="210" spans="1:22" ht="126">
      <c r="A210" s="85"/>
      <c r="B210" s="66"/>
      <c r="C210" s="61" t="s">
        <v>153</v>
      </c>
      <c r="D210" s="30" t="s">
        <v>154</v>
      </c>
      <c r="E210" s="31" t="s">
        <v>171</v>
      </c>
      <c r="F210" s="10" t="s">
        <v>156</v>
      </c>
      <c r="G210" s="11" t="s">
        <v>157</v>
      </c>
      <c r="H210" s="11" t="s">
        <v>158</v>
      </c>
      <c r="I210" s="32" t="s">
        <v>159</v>
      </c>
      <c r="J210" s="7" t="s">
        <v>160</v>
      </c>
      <c r="K210" s="7" t="s">
        <v>161</v>
      </c>
      <c r="L210" s="7" t="s">
        <v>160</v>
      </c>
      <c r="M210" s="7" t="s">
        <v>161</v>
      </c>
      <c r="N210" s="7" t="s">
        <v>160</v>
      </c>
      <c r="O210" s="7" t="s">
        <v>161</v>
      </c>
      <c r="P210" s="7" t="s">
        <v>160</v>
      </c>
      <c r="Q210" s="7" t="s">
        <v>161</v>
      </c>
      <c r="R210" s="7" t="s">
        <v>160</v>
      </c>
      <c r="S210" s="7" t="s">
        <v>161</v>
      </c>
      <c r="T210" s="8" t="s">
        <v>162</v>
      </c>
      <c r="U210" s="8" t="s">
        <v>163</v>
      </c>
      <c r="V210" s="8" t="s">
        <v>164</v>
      </c>
    </row>
    <row r="211" spans="1:22">
      <c r="A211" s="85"/>
      <c r="B211" s="66"/>
      <c r="C211" s="66"/>
      <c r="D211" s="28"/>
      <c r="E211" s="28"/>
      <c r="F211" s="28"/>
      <c r="G211" s="9"/>
      <c r="H211" s="9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27"/>
      <c r="U211" s="27"/>
      <c r="V211" s="29"/>
    </row>
    <row r="212" spans="1:22">
      <c r="A212" s="85"/>
      <c r="B212" s="66"/>
      <c r="C212" s="66"/>
      <c r="D212" s="28"/>
      <c r="E212" s="28"/>
      <c r="F212" s="28"/>
      <c r="G212" s="9"/>
      <c r="H212" s="9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27"/>
      <c r="U212" s="27"/>
      <c r="V212" s="29"/>
    </row>
    <row r="213" spans="1:22">
      <c r="A213" s="85"/>
      <c r="B213" s="66"/>
      <c r="C213" s="66"/>
      <c r="D213" s="28"/>
      <c r="E213" s="28"/>
      <c r="F213" s="28"/>
      <c r="G213" s="9"/>
      <c r="H213" s="9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27"/>
      <c r="U213" s="27"/>
      <c r="V213" s="29"/>
    </row>
    <row r="214" spans="1:22">
      <c r="A214" s="85"/>
      <c r="B214" s="66"/>
      <c r="C214" s="66"/>
      <c r="D214" s="28"/>
      <c r="E214" s="28"/>
      <c r="F214" s="28"/>
      <c r="G214" s="9"/>
      <c r="H214" s="9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27"/>
      <c r="U214" s="27"/>
      <c r="V214" s="29"/>
    </row>
    <row r="215" spans="1:22">
      <c r="A215" s="85"/>
      <c r="B215" s="66"/>
      <c r="C215" s="66"/>
      <c r="D215" s="28"/>
      <c r="E215" s="28"/>
      <c r="F215" s="28"/>
      <c r="G215" s="9"/>
      <c r="H215" s="9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27"/>
      <c r="U215" s="27"/>
      <c r="V215" s="29"/>
    </row>
    <row r="216" spans="1:22">
      <c r="A216" s="85"/>
      <c r="B216" s="66"/>
      <c r="C216" s="66"/>
      <c r="D216" s="28"/>
      <c r="E216" s="28"/>
      <c r="F216" s="28"/>
      <c r="G216" s="9"/>
      <c r="H216" s="9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27"/>
      <c r="U216" s="27"/>
      <c r="V216" s="29"/>
    </row>
    <row r="217" spans="1:22">
      <c r="A217" s="85"/>
      <c r="B217" s="66"/>
      <c r="C217" s="66"/>
      <c r="D217" s="28"/>
      <c r="E217" s="28"/>
      <c r="F217" s="28"/>
      <c r="G217" s="9"/>
      <c r="H217" s="9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27"/>
      <c r="U217" s="27"/>
      <c r="V217" s="29"/>
    </row>
    <row r="218" spans="1:22">
      <c r="A218" s="85"/>
      <c r="B218" s="66"/>
      <c r="C218" s="66"/>
      <c r="D218" s="28"/>
      <c r="E218" s="28"/>
      <c r="F218" s="28"/>
      <c r="G218" s="9"/>
      <c r="H218" s="9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27"/>
      <c r="U218" s="27"/>
      <c r="V218" s="29"/>
    </row>
    <row r="219" spans="1:22">
      <c r="A219" s="85"/>
      <c r="B219" s="66"/>
      <c r="C219" s="66"/>
      <c r="D219" s="28"/>
      <c r="E219" s="28"/>
      <c r="F219" s="28"/>
      <c r="G219" s="9"/>
      <c r="H219" s="9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27"/>
      <c r="U219" s="27"/>
      <c r="V219" s="29"/>
    </row>
    <row r="220" spans="1:22">
      <c r="A220" s="85"/>
      <c r="B220" s="66"/>
      <c r="C220" s="66"/>
      <c r="D220" s="28"/>
      <c r="E220" s="28"/>
      <c r="F220" s="28"/>
      <c r="G220" s="9"/>
      <c r="H220" s="9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27"/>
      <c r="U220" s="27"/>
      <c r="V220" s="29"/>
    </row>
    <row r="221" spans="1:22">
      <c r="A221" s="85"/>
      <c r="B221" s="66"/>
      <c r="C221" s="66"/>
      <c r="D221" s="28"/>
      <c r="E221" s="28"/>
      <c r="F221" s="28"/>
      <c r="G221" s="9"/>
      <c r="H221" s="9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27"/>
      <c r="U221" s="27"/>
      <c r="V221" s="29"/>
    </row>
    <row r="222" spans="1:22" ht="15.75" thickBot="1">
      <c r="A222" s="86"/>
      <c r="B222" s="87"/>
      <c r="C222" s="87"/>
      <c r="D222" s="34"/>
      <c r="E222" s="34"/>
      <c r="F222" s="34"/>
      <c r="G222" s="35"/>
      <c r="H222" s="35"/>
      <c r="I222" s="36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7"/>
      <c r="U222" s="37"/>
      <c r="V222" s="38"/>
    </row>
    <row r="223" spans="1:22" ht="18.75">
      <c r="A223" s="81" t="s">
        <v>32</v>
      </c>
      <c r="B223" s="81" t="s">
        <v>33</v>
      </c>
      <c r="C223" s="81" t="s">
        <v>147</v>
      </c>
      <c r="D223" s="81" t="s">
        <v>148</v>
      </c>
      <c r="E223" s="83" t="s">
        <v>149</v>
      </c>
      <c r="F223" s="81" t="s">
        <v>36</v>
      </c>
      <c r="G223" s="61" t="s">
        <v>37</v>
      </c>
      <c r="H223" s="61" t="s">
        <v>38</v>
      </c>
      <c r="I223" s="81" t="s">
        <v>39</v>
      </c>
      <c r="J223" s="77" t="s">
        <v>40</v>
      </c>
      <c r="K223" s="77"/>
      <c r="L223" s="71" t="s">
        <v>41</v>
      </c>
      <c r="M223" s="72"/>
      <c r="N223" s="71" t="s">
        <v>42</v>
      </c>
      <c r="O223" s="72"/>
      <c r="P223" s="71" t="s">
        <v>43</v>
      </c>
      <c r="Q223" s="72"/>
      <c r="R223" s="71" t="s">
        <v>44</v>
      </c>
      <c r="S223" s="72"/>
      <c r="T223" s="67" t="s">
        <v>45</v>
      </c>
      <c r="U223" s="67"/>
      <c r="V223" s="67"/>
    </row>
    <row r="224" spans="1:22" ht="75">
      <c r="A224" s="82"/>
      <c r="B224" s="82"/>
      <c r="C224" s="82"/>
      <c r="D224" s="82"/>
      <c r="E224" s="82"/>
      <c r="F224" s="82"/>
      <c r="G224" s="62"/>
      <c r="H224" s="62"/>
      <c r="I224" s="82"/>
      <c r="J224" s="8" t="s">
        <v>46</v>
      </c>
      <c r="K224" s="8" t="s">
        <v>47</v>
      </c>
      <c r="L224" s="8" t="s">
        <v>46</v>
      </c>
      <c r="M224" s="8" t="s">
        <v>47</v>
      </c>
      <c r="N224" s="8" t="s">
        <v>46</v>
      </c>
      <c r="O224" s="8" t="s">
        <v>47</v>
      </c>
      <c r="P224" s="8" t="s">
        <v>46</v>
      </c>
      <c r="Q224" s="8" t="s">
        <v>47</v>
      </c>
      <c r="R224" s="8" t="s">
        <v>46</v>
      </c>
      <c r="S224" s="8" t="s">
        <v>47</v>
      </c>
      <c r="T224" s="8" t="s">
        <v>48</v>
      </c>
      <c r="U224" s="8" t="s">
        <v>49</v>
      </c>
      <c r="V224" s="8" t="s">
        <v>50</v>
      </c>
    </row>
    <row r="225" spans="1:22" ht="72">
      <c r="A225" s="84">
        <v>16</v>
      </c>
      <c r="B225" s="61" t="s">
        <v>119</v>
      </c>
      <c r="C225" s="10" t="s">
        <v>151</v>
      </c>
      <c r="D225" s="11" t="s">
        <v>125</v>
      </c>
      <c r="E225" s="11" t="s">
        <v>126</v>
      </c>
      <c r="F225" s="28"/>
      <c r="G225" s="9">
        <v>400</v>
      </c>
      <c r="H225" s="9">
        <v>12000</v>
      </c>
      <c r="I225" s="12">
        <f t="shared" si="0"/>
        <v>48</v>
      </c>
      <c r="J225" s="9"/>
      <c r="K225" s="9"/>
      <c r="L225" s="9">
        <f>G225/4</f>
        <v>100</v>
      </c>
      <c r="M225" s="9">
        <f t="shared" si="8"/>
        <v>12</v>
      </c>
      <c r="N225" s="9">
        <v>100</v>
      </c>
      <c r="O225" s="9">
        <v>12</v>
      </c>
      <c r="P225" s="9">
        <v>100</v>
      </c>
      <c r="Q225" s="9">
        <v>12</v>
      </c>
      <c r="R225" s="9">
        <v>100</v>
      </c>
      <c r="S225" s="9">
        <v>12</v>
      </c>
      <c r="T225" s="27">
        <f>G225/20</f>
        <v>20</v>
      </c>
      <c r="U225" s="27">
        <v>1</v>
      </c>
      <c r="V225" s="29">
        <f>T225/1</f>
        <v>20</v>
      </c>
    </row>
    <row r="226" spans="1:22" ht="126">
      <c r="A226" s="85"/>
      <c r="B226" s="66"/>
      <c r="C226" s="61" t="s">
        <v>153</v>
      </c>
      <c r="D226" s="30" t="s">
        <v>154</v>
      </c>
      <c r="E226" s="31" t="s">
        <v>171</v>
      </c>
      <c r="F226" s="10" t="s">
        <v>156</v>
      </c>
      <c r="G226" s="11" t="s">
        <v>157</v>
      </c>
      <c r="H226" s="11" t="s">
        <v>158</v>
      </c>
      <c r="I226" s="32" t="s">
        <v>159</v>
      </c>
      <c r="J226" s="7" t="s">
        <v>160</v>
      </c>
      <c r="K226" s="7" t="s">
        <v>161</v>
      </c>
      <c r="L226" s="7" t="s">
        <v>160</v>
      </c>
      <c r="M226" s="7" t="s">
        <v>161</v>
      </c>
      <c r="N226" s="7" t="s">
        <v>160</v>
      </c>
      <c r="O226" s="7" t="s">
        <v>161</v>
      </c>
      <c r="P226" s="7" t="s">
        <v>160</v>
      </c>
      <c r="Q226" s="7" t="s">
        <v>161</v>
      </c>
      <c r="R226" s="7" t="s">
        <v>160</v>
      </c>
      <c r="S226" s="7" t="s">
        <v>161</v>
      </c>
      <c r="T226" s="8" t="s">
        <v>162</v>
      </c>
      <c r="U226" s="8" t="s">
        <v>163</v>
      </c>
      <c r="V226" s="8" t="s">
        <v>164</v>
      </c>
    </row>
    <row r="227" spans="1:22" ht="15.75" thickBot="1">
      <c r="A227" s="86"/>
      <c r="B227" s="87"/>
      <c r="C227" s="87"/>
      <c r="D227" s="34"/>
      <c r="E227" s="34"/>
      <c r="F227" s="34"/>
      <c r="G227" s="35"/>
      <c r="H227" s="35"/>
      <c r="I227" s="36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7"/>
      <c r="U227" s="37"/>
      <c r="V227" s="38"/>
    </row>
    <row r="228" spans="1:22" ht="18.75">
      <c r="A228" s="81" t="s">
        <v>32</v>
      </c>
      <c r="B228" s="81" t="s">
        <v>33</v>
      </c>
      <c r="C228" s="81" t="s">
        <v>147</v>
      </c>
      <c r="D228" s="81" t="s">
        <v>148</v>
      </c>
      <c r="E228" s="83" t="s">
        <v>149</v>
      </c>
      <c r="F228" s="81" t="s">
        <v>36</v>
      </c>
      <c r="G228" s="61" t="s">
        <v>37</v>
      </c>
      <c r="H228" s="61" t="s">
        <v>38</v>
      </c>
      <c r="I228" s="81" t="s">
        <v>39</v>
      </c>
      <c r="J228" s="77" t="s">
        <v>40</v>
      </c>
      <c r="K228" s="77"/>
      <c r="L228" s="71" t="s">
        <v>41</v>
      </c>
      <c r="M228" s="72"/>
      <c r="N228" s="71" t="s">
        <v>42</v>
      </c>
      <c r="O228" s="72"/>
      <c r="P228" s="71" t="s">
        <v>43</v>
      </c>
      <c r="Q228" s="72"/>
      <c r="R228" s="71" t="s">
        <v>44</v>
      </c>
      <c r="S228" s="72"/>
      <c r="T228" s="67" t="s">
        <v>45</v>
      </c>
      <c r="U228" s="67"/>
      <c r="V228" s="67"/>
    </row>
    <row r="229" spans="1:22" ht="75">
      <c r="A229" s="82"/>
      <c r="B229" s="82"/>
      <c r="C229" s="82"/>
      <c r="D229" s="82"/>
      <c r="E229" s="82"/>
      <c r="F229" s="82"/>
      <c r="G229" s="62"/>
      <c r="H229" s="62"/>
      <c r="I229" s="82"/>
      <c r="J229" s="8" t="s">
        <v>46</v>
      </c>
      <c r="K229" s="8" t="s">
        <v>47</v>
      </c>
      <c r="L229" s="8" t="s">
        <v>46</v>
      </c>
      <c r="M229" s="8" t="s">
        <v>47</v>
      </c>
      <c r="N229" s="8" t="s">
        <v>46</v>
      </c>
      <c r="O229" s="8" t="s">
        <v>47</v>
      </c>
      <c r="P229" s="8" t="s">
        <v>46</v>
      </c>
      <c r="Q229" s="8" t="s">
        <v>47</v>
      </c>
      <c r="R229" s="8" t="s">
        <v>46</v>
      </c>
      <c r="S229" s="8" t="s">
        <v>47</v>
      </c>
      <c r="T229" s="8" t="s">
        <v>48</v>
      </c>
      <c r="U229" s="8" t="s">
        <v>49</v>
      </c>
      <c r="V229" s="8" t="s">
        <v>50</v>
      </c>
    </row>
    <row r="230" spans="1:22" ht="75">
      <c r="A230" s="84">
        <v>17</v>
      </c>
      <c r="B230" s="61" t="s">
        <v>51</v>
      </c>
      <c r="C230" s="10" t="s">
        <v>151</v>
      </c>
      <c r="D230" s="10" t="s">
        <v>127</v>
      </c>
      <c r="E230" s="11" t="s">
        <v>128</v>
      </c>
      <c r="F230" s="11" t="s">
        <v>54</v>
      </c>
      <c r="G230" s="9">
        <v>3300</v>
      </c>
      <c r="H230" s="9">
        <v>15000</v>
      </c>
      <c r="I230" s="12">
        <f>H230*G230/100000</f>
        <v>495</v>
      </c>
      <c r="J230" s="9"/>
      <c r="K230" s="9"/>
      <c r="L230" s="9">
        <f>G230/5</f>
        <v>660</v>
      </c>
      <c r="M230" s="9">
        <f t="shared" si="8"/>
        <v>99</v>
      </c>
      <c r="N230" s="9">
        <v>660</v>
      </c>
      <c r="O230" s="9">
        <v>99</v>
      </c>
      <c r="P230" s="9">
        <v>660</v>
      </c>
      <c r="Q230" s="9">
        <v>99</v>
      </c>
      <c r="R230" s="9">
        <f>G230-(L230+N230+P230)</f>
        <v>1320</v>
      </c>
      <c r="S230" s="9">
        <f>R230*H230/100000</f>
        <v>198</v>
      </c>
      <c r="T230" s="27">
        <f t="shared" si="2"/>
        <v>110</v>
      </c>
      <c r="U230" s="27">
        <v>20</v>
      </c>
      <c r="V230" s="29">
        <v>6</v>
      </c>
    </row>
    <row r="231" spans="1:22" ht="18.75">
      <c r="A231" s="85"/>
      <c r="B231" s="66"/>
      <c r="C231" s="50"/>
      <c r="D231" s="51"/>
      <c r="E231" s="33"/>
      <c r="F231" s="28"/>
      <c r="G231" s="9"/>
      <c r="H231" s="9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27"/>
      <c r="U231" s="27"/>
      <c r="V231" s="29"/>
    </row>
    <row r="232" spans="1:22" ht="15.75">
      <c r="A232" s="85"/>
      <c r="B232" s="66"/>
      <c r="C232" s="50"/>
      <c r="D232" s="33"/>
      <c r="E232" s="28"/>
      <c r="F232" s="28"/>
      <c r="G232" s="9"/>
      <c r="H232" s="9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27"/>
      <c r="U232" s="27"/>
      <c r="V232" s="29"/>
    </row>
    <row r="233" spans="1:22" ht="126">
      <c r="A233" s="85"/>
      <c r="B233" s="66"/>
      <c r="C233" s="61" t="s">
        <v>153</v>
      </c>
      <c r="D233" s="30" t="s">
        <v>154</v>
      </c>
      <c r="E233" s="31" t="s">
        <v>171</v>
      </c>
      <c r="F233" s="10" t="s">
        <v>156</v>
      </c>
      <c r="G233" s="11" t="s">
        <v>157</v>
      </c>
      <c r="H233" s="11" t="s">
        <v>158</v>
      </c>
      <c r="I233" s="32" t="s">
        <v>159</v>
      </c>
      <c r="J233" s="7" t="s">
        <v>160</v>
      </c>
      <c r="K233" s="7" t="s">
        <v>161</v>
      </c>
      <c r="L233" s="7" t="s">
        <v>160</v>
      </c>
      <c r="M233" s="7" t="s">
        <v>161</v>
      </c>
      <c r="N233" s="7" t="s">
        <v>160</v>
      </c>
      <c r="O233" s="7" t="s">
        <v>161</v>
      </c>
      <c r="P233" s="7" t="s">
        <v>160</v>
      </c>
      <c r="Q233" s="7" t="s">
        <v>161</v>
      </c>
      <c r="R233" s="7" t="s">
        <v>160</v>
      </c>
      <c r="S233" s="7" t="s">
        <v>161</v>
      </c>
      <c r="T233" s="8" t="s">
        <v>162</v>
      </c>
      <c r="U233" s="8" t="s">
        <v>163</v>
      </c>
      <c r="V233" s="8" t="s">
        <v>164</v>
      </c>
    </row>
    <row r="234" spans="1:22">
      <c r="A234" s="85"/>
      <c r="B234" s="66"/>
      <c r="C234" s="66"/>
      <c r="D234" s="28"/>
      <c r="E234" s="28"/>
      <c r="F234" s="28"/>
      <c r="G234" s="9"/>
      <c r="H234" s="9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27"/>
      <c r="U234" s="27"/>
      <c r="V234" s="29"/>
    </row>
    <row r="235" spans="1:22">
      <c r="A235" s="85"/>
      <c r="B235" s="66"/>
      <c r="C235" s="66"/>
      <c r="D235" s="28"/>
      <c r="E235" s="28"/>
      <c r="F235" s="28"/>
      <c r="G235" s="9"/>
      <c r="H235" s="9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27"/>
      <c r="U235" s="27"/>
      <c r="V235" s="29"/>
    </row>
    <row r="236" spans="1:22">
      <c r="A236" s="85"/>
      <c r="B236" s="66"/>
      <c r="C236" s="66"/>
      <c r="D236" s="28"/>
      <c r="E236" s="28"/>
      <c r="F236" s="28"/>
      <c r="G236" s="9"/>
      <c r="H236" s="9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27"/>
      <c r="U236" s="27"/>
      <c r="V236" s="29"/>
    </row>
    <row r="237" spans="1:22">
      <c r="A237" s="85"/>
      <c r="B237" s="66"/>
      <c r="C237" s="66"/>
      <c r="D237" s="28"/>
      <c r="E237" s="28"/>
      <c r="F237" s="28"/>
      <c r="G237" s="9"/>
      <c r="H237" s="9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27"/>
      <c r="U237" s="27"/>
      <c r="V237" s="29"/>
    </row>
    <row r="238" spans="1:22">
      <c r="A238" s="85"/>
      <c r="B238" s="66"/>
      <c r="C238" s="66"/>
      <c r="D238" s="28"/>
      <c r="E238" s="28"/>
      <c r="F238" s="28"/>
      <c r="G238" s="9"/>
      <c r="H238" s="9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27"/>
      <c r="U238" s="27"/>
      <c r="V238" s="29"/>
    </row>
    <row r="239" spans="1:22">
      <c r="A239" s="85"/>
      <c r="B239" s="66"/>
      <c r="C239" s="66"/>
      <c r="D239" s="28"/>
      <c r="E239" s="28"/>
      <c r="F239" s="28"/>
      <c r="G239" s="9"/>
      <c r="H239" s="9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27"/>
      <c r="U239" s="27"/>
      <c r="V239" s="29"/>
    </row>
    <row r="240" spans="1:22">
      <c r="A240" s="85"/>
      <c r="B240" s="66"/>
      <c r="C240" s="66"/>
      <c r="D240" s="28"/>
      <c r="E240" s="28"/>
      <c r="F240" s="28"/>
      <c r="G240" s="9"/>
      <c r="H240" s="9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27"/>
      <c r="U240" s="27"/>
      <c r="V240" s="29"/>
    </row>
    <row r="241" spans="1:22">
      <c r="A241" s="85"/>
      <c r="B241" s="66"/>
      <c r="C241" s="66"/>
      <c r="D241" s="28"/>
      <c r="E241" s="28"/>
      <c r="F241" s="28"/>
      <c r="G241" s="9"/>
      <c r="H241" s="9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27"/>
      <c r="U241" s="27"/>
      <c r="V241" s="29"/>
    </row>
    <row r="242" spans="1:22">
      <c r="A242" s="85"/>
      <c r="B242" s="66"/>
      <c r="C242" s="66"/>
      <c r="D242" s="28"/>
      <c r="E242" s="28"/>
      <c r="F242" s="28"/>
      <c r="G242" s="9"/>
      <c r="H242" s="9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27"/>
      <c r="U242" s="27"/>
      <c r="V242" s="29"/>
    </row>
    <row r="243" spans="1:22">
      <c r="A243" s="85"/>
      <c r="B243" s="66"/>
      <c r="C243" s="66"/>
      <c r="D243" s="28"/>
      <c r="E243" s="28"/>
      <c r="F243" s="28"/>
      <c r="G243" s="9"/>
      <c r="H243" s="9"/>
      <c r="I243" s="12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27"/>
      <c r="U243" s="27"/>
      <c r="V243" s="29"/>
    </row>
    <row r="244" spans="1:22">
      <c r="A244" s="85"/>
      <c r="B244" s="66"/>
      <c r="C244" s="66"/>
      <c r="D244" s="28"/>
      <c r="E244" s="28"/>
      <c r="F244" s="28"/>
      <c r="G244" s="9"/>
      <c r="H244" s="9"/>
      <c r="I244" s="12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27"/>
      <c r="U244" s="27"/>
      <c r="V244" s="29"/>
    </row>
    <row r="245" spans="1:22" ht="15.75" thickBot="1">
      <c r="A245" s="86"/>
      <c r="B245" s="87"/>
      <c r="C245" s="87"/>
      <c r="D245" s="34"/>
      <c r="E245" s="34"/>
      <c r="F245" s="34"/>
      <c r="G245" s="35"/>
      <c r="H245" s="35"/>
      <c r="I245" s="36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7"/>
      <c r="U245" s="37"/>
      <c r="V245" s="38"/>
    </row>
    <row r="246" spans="1:22" ht="18.75">
      <c r="A246" s="81" t="s">
        <v>32</v>
      </c>
      <c r="B246" s="81" t="s">
        <v>33</v>
      </c>
      <c r="C246" s="81" t="s">
        <v>147</v>
      </c>
      <c r="D246" s="81" t="s">
        <v>179</v>
      </c>
      <c r="E246" s="83" t="s">
        <v>149</v>
      </c>
      <c r="F246" s="81" t="s">
        <v>36</v>
      </c>
      <c r="G246" s="61" t="s">
        <v>37</v>
      </c>
      <c r="H246" s="61" t="s">
        <v>38</v>
      </c>
      <c r="I246" s="81" t="s">
        <v>39</v>
      </c>
      <c r="J246" s="77" t="s">
        <v>40</v>
      </c>
      <c r="K246" s="77"/>
      <c r="L246" s="71" t="s">
        <v>41</v>
      </c>
      <c r="M246" s="72"/>
      <c r="N246" s="71" t="s">
        <v>42</v>
      </c>
      <c r="O246" s="72"/>
      <c r="P246" s="71" t="s">
        <v>43</v>
      </c>
      <c r="Q246" s="72"/>
      <c r="R246" s="71" t="s">
        <v>44</v>
      </c>
      <c r="S246" s="72"/>
      <c r="T246" s="67" t="s">
        <v>45</v>
      </c>
      <c r="U246" s="67"/>
      <c r="V246" s="67"/>
    </row>
    <row r="247" spans="1:22" ht="75">
      <c r="A247" s="82"/>
      <c r="B247" s="82"/>
      <c r="C247" s="82"/>
      <c r="D247" s="82"/>
      <c r="E247" s="82"/>
      <c r="F247" s="82"/>
      <c r="G247" s="62"/>
      <c r="H247" s="62"/>
      <c r="I247" s="82"/>
      <c r="J247" s="8" t="s">
        <v>46</v>
      </c>
      <c r="K247" s="8" t="s">
        <v>47</v>
      </c>
      <c r="L247" s="8" t="s">
        <v>46</v>
      </c>
      <c r="M247" s="8" t="s">
        <v>47</v>
      </c>
      <c r="N247" s="8" t="s">
        <v>46</v>
      </c>
      <c r="O247" s="8" t="s">
        <v>47</v>
      </c>
      <c r="P247" s="8" t="s">
        <v>46</v>
      </c>
      <c r="Q247" s="8" t="s">
        <v>47</v>
      </c>
      <c r="R247" s="8" t="s">
        <v>46</v>
      </c>
      <c r="S247" s="8" t="s">
        <v>47</v>
      </c>
      <c r="T247" s="8" t="s">
        <v>48</v>
      </c>
      <c r="U247" s="8" t="s">
        <v>49</v>
      </c>
      <c r="V247" s="8" t="s">
        <v>50</v>
      </c>
    </row>
    <row r="248" spans="1:22" ht="72">
      <c r="A248" s="84">
        <v>18</v>
      </c>
      <c r="B248" s="61" t="s">
        <v>51</v>
      </c>
      <c r="C248" s="10" t="s">
        <v>151</v>
      </c>
      <c r="D248" s="11" t="s">
        <v>129</v>
      </c>
      <c r="E248" s="11" t="s">
        <v>49</v>
      </c>
      <c r="F248" s="11" t="s">
        <v>54</v>
      </c>
      <c r="G248" s="9">
        <v>30000</v>
      </c>
      <c r="H248" s="9">
        <v>16000</v>
      </c>
      <c r="I248" s="12">
        <f>H248*G248/100000</f>
        <v>4800</v>
      </c>
      <c r="J248" s="9"/>
      <c r="K248" s="9"/>
      <c r="L248" s="9">
        <f>G248/5</f>
        <v>6000</v>
      </c>
      <c r="M248" s="9">
        <f t="shared" si="8"/>
        <v>960</v>
      </c>
      <c r="N248" s="9">
        <v>6000</v>
      </c>
      <c r="O248" s="9">
        <v>960</v>
      </c>
      <c r="P248" s="9">
        <v>6000</v>
      </c>
      <c r="Q248" s="9">
        <v>960</v>
      </c>
      <c r="R248" s="9">
        <v>12000</v>
      </c>
      <c r="S248" s="9">
        <f>R248*H248/100000</f>
        <v>1920</v>
      </c>
      <c r="T248" s="27">
        <f t="shared" si="2"/>
        <v>1000</v>
      </c>
      <c r="U248" s="27">
        <v>36</v>
      </c>
      <c r="V248" s="29">
        <v>28</v>
      </c>
    </row>
    <row r="249" spans="1:22" ht="126">
      <c r="A249" s="85"/>
      <c r="B249" s="66"/>
      <c r="C249" s="61" t="s">
        <v>153</v>
      </c>
      <c r="D249" s="30" t="s">
        <v>154</v>
      </c>
      <c r="E249" s="31" t="s">
        <v>171</v>
      </c>
      <c r="F249" s="10" t="s">
        <v>156</v>
      </c>
      <c r="G249" s="11" t="s">
        <v>157</v>
      </c>
      <c r="H249" s="11" t="s">
        <v>158</v>
      </c>
      <c r="I249" s="32" t="s">
        <v>159</v>
      </c>
      <c r="J249" s="7" t="s">
        <v>160</v>
      </c>
      <c r="K249" s="7" t="s">
        <v>161</v>
      </c>
      <c r="L249" s="7" t="s">
        <v>160</v>
      </c>
      <c r="M249" s="7" t="s">
        <v>161</v>
      </c>
      <c r="N249" s="7" t="s">
        <v>160</v>
      </c>
      <c r="O249" s="7" t="s">
        <v>161</v>
      </c>
      <c r="P249" s="7" t="s">
        <v>160</v>
      </c>
      <c r="Q249" s="7" t="s">
        <v>161</v>
      </c>
      <c r="R249" s="7" t="s">
        <v>160</v>
      </c>
      <c r="S249" s="7" t="s">
        <v>161</v>
      </c>
      <c r="T249" s="8" t="s">
        <v>162</v>
      </c>
      <c r="U249" s="8" t="s">
        <v>163</v>
      </c>
      <c r="V249" s="8" t="s">
        <v>164</v>
      </c>
    </row>
    <row r="250" spans="1:22">
      <c r="A250" s="85"/>
      <c r="B250" s="66"/>
      <c r="C250" s="66"/>
      <c r="D250" s="28"/>
      <c r="E250" s="28"/>
      <c r="F250" s="28"/>
      <c r="G250" s="9"/>
      <c r="H250" s="9"/>
      <c r="I250" s="12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27"/>
      <c r="U250" s="27"/>
      <c r="V250" s="29"/>
    </row>
    <row r="251" spans="1:22">
      <c r="A251" s="85"/>
      <c r="B251" s="66"/>
      <c r="C251" s="66"/>
      <c r="D251" s="28"/>
      <c r="E251" s="28"/>
      <c r="F251" s="28"/>
      <c r="G251" s="9"/>
      <c r="H251" s="9"/>
      <c r="I251" s="12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27"/>
      <c r="U251" s="27"/>
      <c r="V251" s="29"/>
    </row>
    <row r="252" spans="1:22">
      <c r="A252" s="85"/>
      <c r="B252" s="66"/>
      <c r="C252" s="66"/>
      <c r="D252" s="28"/>
      <c r="E252" s="28"/>
      <c r="F252" s="28"/>
      <c r="G252" s="9"/>
      <c r="H252" s="9"/>
      <c r="I252" s="12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27"/>
      <c r="U252" s="27"/>
      <c r="V252" s="29"/>
    </row>
    <row r="253" spans="1:22">
      <c r="A253" s="85"/>
      <c r="B253" s="66"/>
      <c r="C253" s="66"/>
      <c r="D253" s="28"/>
      <c r="E253" s="28"/>
      <c r="F253" s="28"/>
      <c r="G253" s="9"/>
      <c r="H253" s="9"/>
      <c r="I253" s="12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27"/>
      <c r="U253" s="27"/>
      <c r="V253" s="29"/>
    </row>
    <row r="254" spans="1:22">
      <c r="A254" s="85"/>
      <c r="B254" s="66"/>
      <c r="C254" s="66"/>
      <c r="D254" s="28"/>
      <c r="E254" s="28"/>
      <c r="F254" s="28"/>
      <c r="G254" s="9"/>
      <c r="H254" s="9"/>
      <c r="I254" s="12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27"/>
      <c r="U254" s="27"/>
      <c r="V254" s="29"/>
    </row>
    <row r="255" spans="1:22">
      <c r="A255" s="85"/>
      <c r="B255" s="66"/>
      <c r="C255" s="66"/>
      <c r="D255" s="28"/>
      <c r="E255" s="28"/>
      <c r="F255" s="28"/>
      <c r="G255" s="9"/>
      <c r="H255" s="9"/>
      <c r="I255" s="12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27"/>
      <c r="U255" s="27"/>
      <c r="V255" s="29"/>
    </row>
    <row r="256" spans="1:22">
      <c r="A256" s="85"/>
      <c r="B256" s="66"/>
      <c r="C256" s="66"/>
      <c r="D256" s="28"/>
      <c r="E256" s="28"/>
      <c r="F256" s="28"/>
      <c r="G256" s="9"/>
      <c r="H256" s="9"/>
      <c r="I256" s="12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27"/>
      <c r="U256" s="27"/>
      <c r="V256" s="29"/>
    </row>
    <row r="257" spans="1:22">
      <c r="A257" s="85"/>
      <c r="B257" s="66"/>
      <c r="C257" s="66"/>
      <c r="D257" s="28"/>
      <c r="E257" s="28"/>
      <c r="F257" s="28"/>
      <c r="G257" s="9"/>
      <c r="H257" s="9"/>
      <c r="I257" s="12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27"/>
      <c r="U257" s="27"/>
      <c r="V257" s="29"/>
    </row>
    <row r="258" spans="1:22">
      <c r="A258" s="85"/>
      <c r="B258" s="66"/>
      <c r="C258" s="66"/>
      <c r="D258" s="28"/>
      <c r="E258" s="28"/>
      <c r="F258" s="28"/>
      <c r="G258" s="9"/>
      <c r="H258" s="9"/>
      <c r="I258" s="12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27"/>
      <c r="U258" s="27"/>
      <c r="V258" s="29"/>
    </row>
    <row r="259" spans="1:22">
      <c r="A259" s="85"/>
      <c r="B259" s="66"/>
      <c r="C259" s="66"/>
      <c r="D259" s="28"/>
      <c r="E259" s="28"/>
      <c r="F259" s="28"/>
      <c r="G259" s="9"/>
      <c r="H259" s="9"/>
      <c r="I259" s="12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27"/>
      <c r="U259" s="27"/>
      <c r="V259" s="29"/>
    </row>
    <row r="260" spans="1:22">
      <c r="A260" s="85"/>
      <c r="B260" s="66"/>
      <c r="C260" s="66"/>
      <c r="D260" s="28"/>
      <c r="E260" s="28"/>
      <c r="F260" s="28"/>
      <c r="G260" s="9"/>
      <c r="H260" s="9"/>
      <c r="I260" s="12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27"/>
      <c r="U260" s="27"/>
      <c r="V260" s="29"/>
    </row>
    <row r="261" spans="1:22">
      <c r="A261" s="85"/>
      <c r="B261" s="66"/>
      <c r="C261" s="66"/>
      <c r="D261" s="28"/>
      <c r="E261" s="28"/>
      <c r="F261" s="28"/>
      <c r="G261" s="9"/>
      <c r="H261" s="9"/>
      <c r="I261" s="12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27"/>
      <c r="U261" s="27"/>
      <c r="V261" s="29"/>
    </row>
    <row r="262" spans="1:22">
      <c r="A262" s="85"/>
      <c r="B262" s="66"/>
      <c r="C262" s="66"/>
      <c r="D262" s="28"/>
      <c r="E262" s="28"/>
      <c r="F262" s="28"/>
      <c r="G262" s="9"/>
      <c r="H262" s="9"/>
      <c r="I262" s="12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27"/>
      <c r="U262" s="27"/>
      <c r="V262" s="29"/>
    </row>
    <row r="263" spans="1:22" ht="15.75" thickBot="1">
      <c r="A263" s="85"/>
      <c r="B263" s="66"/>
      <c r="C263" s="66"/>
      <c r="D263" s="28"/>
      <c r="E263" s="28"/>
      <c r="F263" s="28"/>
      <c r="G263" s="9"/>
      <c r="H263" s="9"/>
      <c r="I263" s="12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27"/>
      <c r="U263" s="27"/>
      <c r="V263" s="29"/>
    </row>
    <row r="264" spans="1:22" ht="18.75">
      <c r="A264" s="81" t="s">
        <v>32</v>
      </c>
      <c r="B264" s="81" t="s">
        <v>33</v>
      </c>
      <c r="C264" s="81" t="s">
        <v>147</v>
      </c>
      <c r="D264" s="81" t="s">
        <v>148</v>
      </c>
      <c r="E264" s="83" t="s">
        <v>149</v>
      </c>
      <c r="F264" s="81" t="s">
        <v>36</v>
      </c>
      <c r="G264" s="61" t="s">
        <v>37</v>
      </c>
      <c r="H264" s="61" t="s">
        <v>38</v>
      </c>
      <c r="I264" s="81" t="s">
        <v>39</v>
      </c>
      <c r="J264" s="77" t="s">
        <v>40</v>
      </c>
      <c r="K264" s="77"/>
      <c r="L264" s="71" t="s">
        <v>41</v>
      </c>
      <c r="M264" s="72"/>
      <c r="N264" s="71" t="s">
        <v>42</v>
      </c>
      <c r="O264" s="72"/>
      <c r="P264" s="71" t="s">
        <v>43</v>
      </c>
      <c r="Q264" s="72"/>
      <c r="R264" s="71" t="s">
        <v>44</v>
      </c>
      <c r="S264" s="72"/>
      <c r="T264" s="67" t="s">
        <v>45</v>
      </c>
      <c r="U264" s="67"/>
      <c r="V264" s="67"/>
    </row>
    <row r="265" spans="1:22" ht="75">
      <c r="A265" s="82"/>
      <c r="B265" s="82"/>
      <c r="C265" s="82"/>
      <c r="D265" s="82"/>
      <c r="E265" s="82"/>
      <c r="F265" s="82"/>
      <c r="G265" s="62"/>
      <c r="H265" s="62"/>
      <c r="I265" s="82"/>
      <c r="J265" s="8" t="s">
        <v>46</v>
      </c>
      <c r="K265" s="8" t="s">
        <v>47</v>
      </c>
      <c r="L265" s="8" t="s">
        <v>46</v>
      </c>
      <c r="M265" s="8" t="s">
        <v>47</v>
      </c>
      <c r="N265" s="8" t="s">
        <v>46</v>
      </c>
      <c r="O265" s="8" t="s">
        <v>47</v>
      </c>
      <c r="P265" s="8" t="s">
        <v>46</v>
      </c>
      <c r="Q265" s="8" t="s">
        <v>47</v>
      </c>
      <c r="R265" s="8" t="s">
        <v>46</v>
      </c>
      <c r="S265" s="8" t="s">
        <v>47</v>
      </c>
      <c r="T265" s="8" t="s">
        <v>48</v>
      </c>
      <c r="U265" s="8" t="s">
        <v>49</v>
      </c>
      <c r="V265" s="8" t="s">
        <v>50</v>
      </c>
    </row>
    <row r="266" spans="1:22" ht="72">
      <c r="A266" s="84">
        <v>19</v>
      </c>
      <c r="B266" s="61" t="s">
        <v>51</v>
      </c>
      <c r="C266" s="10" t="s">
        <v>151</v>
      </c>
      <c r="D266" s="11" t="s">
        <v>196</v>
      </c>
      <c r="E266" s="11" t="s">
        <v>49</v>
      </c>
      <c r="F266" s="11" t="s">
        <v>54</v>
      </c>
      <c r="G266" s="9">
        <v>10300</v>
      </c>
      <c r="H266" s="9">
        <v>12250</v>
      </c>
      <c r="I266" s="12">
        <f>H266*G266/100000</f>
        <v>1261.75</v>
      </c>
      <c r="J266" s="9"/>
      <c r="K266" s="9"/>
      <c r="L266" s="9">
        <f>G266/5</f>
        <v>2060</v>
      </c>
      <c r="M266" s="9">
        <f t="shared" si="8"/>
        <v>252.35</v>
      </c>
      <c r="N266" s="9">
        <v>2060</v>
      </c>
      <c r="O266" s="9">
        <v>252.35</v>
      </c>
      <c r="P266" s="9">
        <v>2060</v>
      </c>
      <c r="Q266" s="9">
        <v>252.35</v>
      </c>
      <c r="R266" s="9">
        <f>G266-(P266+N266+L266)</f>
        <v>4120</v>
      </c>
      <c r="S266" s="9">
        <f>R266*H266/100000</f>
        <v>504.7</v>
      </c>
      <c r="T266" s="27">
        <v>344</v>
      </c>
      <c r="U266" s="27">
        <v>50</v>
      </c>
      <c r="V266" s="29">
        <v>7</v>
      </c>
    </row>
    <row r="267" spans="1:22" ht="126">
      <c r="A267" s="85"/>
      <c r="B267" s="66"/>
      <c r="C267" s="61" t="s">
        <v>153</v>
      </c>
      <c r="D267" s="30" t="s">
        <v>154</v>
      </c>
      <c r="E267" s="31" t="s">
        <v>171</v>
      </c>
      <c r="F267" s="10" t="s">
        <v>156</v>
      </c>
      <c r="G267" s="11" t="s">
        <v>157</v>
      </c>
      <c r="H267" s="11" t="s">
        <v>158</v>
      </c>
      <c r="I267" s="32" t="s">
        <v>159</v>
      </c>
      <c r="J267" s="7" t="s">
        <v>160</v>
      </c>
      <c r="K267" s="7" t="s">
        <v>161</v>
      </c>
      <c r="L267" s="7" t="s">
        <v>160</v>
      </c>
      <c r="M267" s="7" t="s">
        <v>161</v>
      </c>
      <c r="N267" s="7" t="s">
        <v>160</v>
      </c>
      <c r="O267" s="7" t="s">
        <v>161</v>
      </c>
      <c r="P267" s="7" t="s">
        <v>160</v>
      </c>
      <c r="Q267" s="7" t="s">
        <v>161</v>
      </c>
      <c r="R267" s="7" t="s">
        <v>160</v>
      </c>
      <c r="S267" s="7" t="s">
        <v>161</v>
      </c>
      <c r="T267" s="8" t="s">
        <v>162</v>
      </c>
      <c r="U267" s="8" t="s">
        <v>163</v>
      </c>
      <c r="V267" s="8" t="s">
        <v>164</v>
      </c>
    </row>
    <row r="268" spans="1:22">
      <c r="A268" s="85"/>
      <c r="B268" s="66"/>
      <c r="C268" s="66"/>
      <c r="D268" s="33"/>
      <c r="E268" s="28"/>
      <c r="F268" s="28"/>
      <c r="G268" s="9"/>
      <c r="H268" s="9"/>
      <c r="I268" s="12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27"/>
      <c r="U268" s="27"/>
      <c r="V268" s="29"/>
    </row>
    <row r="269" spans="1:22">
      <c r="A269" s="85"/>
      <c r="B269" s="66"/>
      <c r="C269" s="66"/>
      <c r="D269" s="33"/>
      <c r="E269" s="28"/>
      <c r="F269" s="28"/>
      <c r="G269" s="9"/>
      <c r="H269" s="9"/>
      <c r="I269" s="12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27"/>
      <c r="U269" s="27"/>
      <c r="V269" s="29"/>
    </row>
    <row r="270" spans="1:22">
      <c r="A270" s="85"/>
      <c r="B270" s="66"/>
      <c r="C270" s="66"/>
      <c r="D270" s="33"/>
      <c r="E270" s="28"/>
      <c r="F270" s="28"/>
      <c r="G270" s="9"/>
      <c r="H270" s="9"/>
      <c r="I270" s="12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27"/>
      <c r="U270" s="27"/>
      <c r="V270" s="29"/>
    </row>
    <row r="271" spans="1:22">
      <c r="A271" s="85"/>
      <c r="B271" s="66"/>
      <c r="C271" s="66"/>
      <c r="D271" s="33"/>
      <c r="E271" s="28"/>
      <c r="F271" s="28"/>
      <c r="G271" s="9"/>
      <c r="H271" s="9"/>
      <c r="I271" s="12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27"/>
      <c r="U271" s="27"/>
      <c r="V271" s="29"/>
    </row>
    <row r="272" spans="1:22">
      <c r="A272" s="85"/>
      <c r="B272" s="66"/>
      <c r="C272" s="66"/>
      <c r="D272" s="33"/>
      <c r="E272" s="28"/>
      <c r="F272" s="28"/>
      <c r="G272" s="9"/>
      <c r="H272" s="9"/>
      <c r="I272" s="12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27"/>
      <c r="U272" s="27"/>
      <c r="V272" s="29"/>
    </row>
    <row r="273" spans="1:22">
      <c r="A273" s="85"/>
      <c r="B273" s="66"/>
      <c r="C273" s="66"/>
      <c r="D273" s="33"/>
      <c r="E273" s="28"/>
      <c r="F273" s="28"/>
      <c r="G273" s="9"/>
      <c r="H273" s="9"/>
      <c r="I273" s="12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27"/>
      <c r="U273" s="27"/>
      <c r="V273" s="29"/>
    </row>
    <row r="274" spans="1:22">
      <c r="A274" s="85"/>
      <c r="B274" s="66"/>
      <c r="C274" s="66"/>
      <c r="D274" s="33"/>
      <c r="E274" s="28"/>
      <c r="F274" s="28"/>
      <c r="G274" s="9"/>
      <c r="H274" s="9"/>
      <c r="I274" s="12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27"/>
      <c r="U274" s="27"/>
      <c r="V274" s="29"/>
    </row>
    <row r="275" spans="1:22">
      <c r="A275" s="85"/>
      <c r="B275" s="66"/>
      <c r="C275" s="66"/>
      <c r="D275" s="33"/>
      <c r="E275" s="28"/>
      <c r="F275" s="28"/>
      <c r="G275" s="9"/>
      <c r="H275" s="9"/>
      <c r="I275" s="12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27"/>
      <c r="U275" s="27"/>
      <c r="V275" s="29"/>
    </row>
    <row r="276" spans="1:22">
      <c r="A276" s="85"/>
      <c r="B276" s="66"/>
      <c r="C276" s="66"/>
      <c r="D276" s="33"/>
      <c r="E276" s="28"/>
      <c r="F276" s="28"/>
      <c r="G276" s="9"/>
      <c r="H276" s="9"/>
      <c r="I276" s="12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27"/>
      <c r="U276" s="27"/>
      <c r="V276" s="29"/>
    </row>
    <row r="277" spans="1:22">
      <c r="A277" s="85"/>
      <c r="B277" s="66"/>
      <c r="C277" s="66"/>
      <c r="D277" s="33"/>
      <c r="E277" s="28"/>
      <c r="F277" s="28"/>
      <c r="G277" s="9"/>
      <c r="H277" s="9"/>
      <c r="I277" s="12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27"/>
      <c r="U277" s="27"/>
      <c r="V277" s="29"/>
    </row>
    <row r="278" spans="1:22">
      <c r="A278" s="85"/>
      <c r="B278" s="66"/>
      <c r="C278" s="66"/>
      <c r="D278" s="33"/>
      <c r="E278" s="28"/>
      <c r="F278" s="28"/>
      <c r="G278" s="9"/>
      <c r="H278" s="9"/>
      <c r="I278" s="12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27"/>
      <c r="U278" s="27"/>
      <c r="V278" s="29"/>
    </row>
    <row r="279" spans="1:22">
      <c r="A279" s="85"/>
      <c r="B279" s="66"/>
      <c r="C279" s="66"/>
      <c r="D279" s="33"/>
      <c r="E279" s="28"/>
      <c r="F279" s="28"/>
      <c r="G279" s="9"/>
      <c r="H279" s="9"/>
      <c r="I279" s="12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27"/>
      <c r="U279" s="27"/>
      <c r="V279" s="29"/>
    </row>
    <row r="280" spans="1:22">
      <c r="A280" s="85"/>
      <c r="B280" s="66"/>
      <c r="C280" s="66"/>
      <c r="D280" s="33"/>
      <c r="E280" s="28"/>
      <c r="F280" s="28"/>
      <c r="G280" s="9"/>
      <c r="H280" s="9"/>
      <c r="I280" s="12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27"/>
      <c r="U280" s="27"/>
      <c r="V280" s="29"/>
    </row>
    <row r="281" spans="1:22">
      <c r="A281" s="85"/>
      <c r="B281" s="66"/>
      <c r="C281" s="66"/>
      <c r="D281" s="33"/>
      <c r="E281" s="28"/>
      <c r="F281" s="28"/>
      <c r="G281" s="9"/>
      <c r="H281" s="9"/>
      <c r="I281" s="12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27"/>
      <c r="U281" s="27"/>
      <c r="V281" s="29"/>
    </row>
    <row r="282" spans="1:22" ht="15.75" thickBot="1">
      <c r="A282" s="86"/>
      <c r="B282" s="87"/>
      <c r="C282" s="87"/>
      <c r="D282" s="34"/>
      <c r="E282" s="34"/>
      <c r="F282" s="34"/>
      <c r="G282" s="35"/>
      <c r="H282" s="35"/>
      <c r="I282" s="36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7"/>
      <c r="U282" s="37"/>
      <c r="V282" s="38"/>
    </row>
    <row r="283" spans="1:22" ht="18.75">
      <c r="A283" s="81" t="s">
        <v>32</v>
      </c>
      <c r="B283" s="81" t="s">
        <v>33</v>
      </c>
      <c r="C283" s="81" t="s">
        <v>147</v>
      </c>
      <c r="D283" s="81" t="s">
        <v>148</v>
      </c>
      <c r="E283" s="83" t="s">
        <v>149</v>
      </c>
      <c r="F283" s="81" t="s">
        <v>36</v>
      </c>
      <c r="G283" s="61" t="s">
        <v>37</v>
      </c>
      <c r="H283" s="61" t="s">
        <v>38</v>
      </c>
      <c r="I283" s="81" t="s">
        <v>39</v>
      </c>
      <c r="J283" s="77" t="s">
        <v>40</v>
      </c>
      <c r="K283" s="77"/>
      <c r="L283" s="71" t="s">
        <v>41</v>
      </c>
      <c r="M283" s="72"/>
      <c r="N283" s="71" t="s">
        <v>42</v>
      </c>
      <c r="O283" s="72"/>
      <c r="P283" s="71" t="s">
        <v>43</v>
      </c>
      <c r="Q283" s="72"/>
      <c r="R283" s="71" t="s">
        <v>44</v>
      </c>
      <c r="S283" s="72"/>
      <c r="T283" s="67" t="s">
        <v>45</v>
      </c>
      <c r="U283" s="67"/>
      <c r="V283" s="67"/>
    </row>
    <row r="284" spans="1:22" ht="75">
      <c r="A284" s="82"/>
      <c r="B284" s="82"/>
      <c r="C284" s="82"/>
      <c r="D284" s="82"/>
      <c r="E284" s="82"/>
      <c r="F284" s="82"/>
      <c r="G284" s="62"/>
      <c r="H284" s="62"/>
      <c r="I284" s="82"/>
      <c r="J284" s="8" t="s">
        <v>46</v>
      </c>
      <c r="K284" s="8" t="s">
        <v>47</v>
      </c>
      <c r="L284" s="8" t="s">
        <v>46</v>
      </c>
      <c r="M284" s="8" t="s">
        <v>47</v>
      </c>
      <c r="N284" s="8" t="s">
        <v>46</v>
      </c>
      <c r="O284" s="8" t="s">
        <v>47</v>
      </c>
      <c r="P284" s="8" t="s">
        <v>46</v>
      </c>
      <c r="Q284" s="8" t="s">
        <v>47</v>
      </c>
      <c r="R284" s="8" t="s">
        <v>46</v>
      </c>
      <c r="S284" s="8" t="s">
        <v>47</v>
      </c>
      <c r="T284" s="8" t="s">
        <v>48</v>
      </c>
      <c r="U284" s="8" t="s">
        <v>49</v>
      </c>
      <c r="V284" s="8" t="s">
        <v>50</v>
      </c>
    </row>
    <row r="285" spans="1:22" ht="54">
      <c r="A285" s="84">
        <v>20</v>
      </c>
      <c r="B285" s="61" t="s">
        <v>51</v>
      </c>
      <c r="C285" s="10" t="s">
        <v>151</v>
      </c>
      <c r="D285" s="11" t="s">
        <v>197</v>
      </c>
      <c r="E285" s="11" t="s">
        <v>132</v>
      </c>
      <c r="F285" s="11" t="s">
        <v>54</v>
      </c>
      <c r="G285" s="9">
        <v>5000</v>
      </c>
      <c r="H285" s="9">
        <v>4000</v>
      </c>
      <c r="I285" s="12">
        <f t="shared" ref="I285:I321" si="9">H285*G285/100000</f>
        <v>200</v>
      </c>
      <c r="J285" s="9">
        <f>G285/5</f>
        <v>1000</v>
      </c>
      <c r="K285" s="9">
        <f>J285*H285/100000</f>
        <v>40</v>
      </c>
      <c r="L285" s="9">
        <v>1000</v>
      </c>
      <c r="M285" s="9">
        <v>40</v>
      </c>
      <c r="N285" s="9">
        <v>1000</v>
      </c>
      <c r="O285" s="9">
        <v>40</v>
      </c>
      <c r="P285" s="9">
        <v>1000</v>
      </c>
      <c r="Q285" s="9">
        <v>40</v>
      </c>
      <c r="R285" s="9">
        <v>1000</v>
      </c>
      <c r="S285" s="9">
        <v>40</v>
      </c>
      <c r="T285" s="27">
        <v>167</v>
      </c>
      <c r="U285" s="27">
        <v>16</v>
      </c>
      <c r="V285" s="29">
        <v>11</v>
      </c>
    </row>
    <row r="286" spans="1:22" ht="126">
      <c r="A286" s="85"/>
      <c r="B286" s="66"/>
      <c r="C286" s="61" t="s">
        <v>153</v>
      </c>
      <c r="D286" s="11" t="s">
        <v>154</v>
      </c>
      <c r="E286" s="31" t="s">
        <v>171</v>
      </c>
      <c r="F286" s="10" t="s">
        <v>156</v>
      </c>
      <c r="G286" s="11" t="s">
        <v>157</v>
      </c>
      <c r="H286" s="11" t="s">
        <v>158</v>
      </c>
      <c r="I286" s="32" t="s">
        <v>159</v>
      </c>
      <c r="J286" s="7" t="s">
        <v>160</v>
      </c>
      <c r="K286" s="7" t="s">
        <v>161</v>
      </c>
      <c r="L286" s="7" t="s">
        <v>160</v>
      </c>
      <c r="M286" s="7" t="s">
        <v>161</v>
      </c>
      <c r="N286" s="7" t="s">
        <v>160</v>
      </c>
      <c r="O286" s="7" t="s">
        <v>161</v>
      </c>
      <c r="P286" s="7" t="s">
        <v>160</v>
      </c>
      <c r="Q286" s="7" t="s">
        <v>161</v>
      </c>
      <c r="R286" s="7" t="s">
        <v>160</v>
      </c>
      <c r="S286" s="7" t="s">
        <v>161</v>
      </c>
      <c r="T286" s="8" t="s">
        <v>162</v>
      </c>
      <c r="U286" s="8" t="s">
        <v>163</v>
      </c>
      <c r="V286" s="8" t="s">
        <v>164</v>
      </c>
    </row>
    <row r="287" spans="1:22">
      <c r="A287" s="85"/>
      <c r="B287" s="66"/>
      <c r="C287" s="66"/>
      <c r="D287" s="42"/>
      <c r="E287" s="28"/>
      <c r="F287" s="28"/>
      <c r="G287" s="9"/>
      <c r="H287" s="9"/>
      <c r="I287" s="12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27"/>
      <c r="U287" s="27"/>
      <c r="V287" s="29"/>
    </row>
    <row r="288" spans="1:22">
      <c r="A288" s="85"/>
      <c r="B288" s="66"/>
      <c r="C288" s="66"/>
      <c r="D288" s="42"/>
      <c r="E288" s="28"/>
      <c r="F288" s="28"/>
      <c r="G288" s="9"/>
      <c r="H288" s="9"/>
      <c r="I288" s="12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27"/>
      <c r="U288" s="27"/>
      <c r="V288" s="29"/>
    </row>
    <row r="289" spans="1:22">
      <c r="A289" s="85"/>
      <c r="B289" s="66"/>
      <c r="C289" s="66"/>
      <c r="D289" s="42"/>
      <c r="E289" s="28"/>
      <c r="F289" s="28"/>
      <c r="G289" s="9"/>
      <c r="H289" s="9"/>
      <c r="I289" s="12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27"/>
      <c r="U289" s="27"/>
      <c r="V289" s="29"/>
    </row>
    <row r="290" spans="1:22">
      <c r="A290" s="85"/>
      <c r="B290" s="66"/>
      <c r="C290" s="66"/>
      <c r="D290" s="42"/>
      <c r="E290" s="28"/>
      <c r="F290" s="28"/>
      <c r="G290" s="9"/>
      <c r="H290" s="9"/>
      <c r="I290" s="12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27"/>
      <c r="U290" s="27"/>
      <c r="V290" s="29"/>
    </row>
    <row r="291" spans="1:22">
      <c r="A291" s="85"/>
      <c r="B291" s="66"/>
      <c r="C291" s="66"/>
      <c r="D291" s="42"/>
      <c r="E291" s="28"/>
      <c r="F291" s="28"/>
      <c r="G291" s="9"/>
      <c r="H291" s="9"/>
      <c r="I291" s="12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27"/>
      <c r="U291" s="27"/>
      <c r="V291" s="29"/>
    </row>
    <row r="292" spans="1:22">
      <c r="A292" s="85"/>
      <c r="B292" s="66"/>
      <c r="C292" s="66"/>
      <c r="D292" s="42"/>
      <c r="E292" s="28"/>
      <c r="F292" s="28"/>
      <c r="G292" s="9"/>
      <c r="H292" s="9"/>
      <c r="I292" s="12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27"/>
      <c r="U292" s="27"/>
      <c r="V292" s="29"/>
    </row>
    <row r="293" spans="1:22">
      <c r="A293" s="85"/>
      <c r="B293" s="66"/>
      <c r="C293" s="66"/>
      <c r="D293" s="42"/>
      <c r="E293" s="28"/>
      <c r="F293" s="28"/>
      <c r="G293" s="9"/>
      <c r="H293" s="9"/>
      <c r="I293" s="12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27"/>
      <c r="U293" s="27"/>
      <c r="V293" s="29"/>
    </row>
    <row r="294" spans="1:22">
      <c r="A294" s="85"/>
      <c r="B294" s="66"/>
      <c r="C294" s="66"/>
      <c r="D294" s="42"/>
      <c r="E294" s="28"/>
      <c r="F294" s="28"/>
      <c r="G294" s="9"/>
      <c r="H294" s="9"/>
      <c r="I294" s="12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27"/>
      <c r="U294" s="27"/>
      <c r="V294" s="29"/>
    </row>
    <row r="295" spans="1:22">
      <c r="A295" s="85"/>
      <c r="B295" s="66"/>
      <c r="C295" s="66"/>
      <c r="D295" s="42"/>
      <c r="E295" s="28"/>
      <c r="F295" s="28"/>
      <c r="G295" s="9"/>
      <c r="H295" s="9"/>
      <c r="I295" s="12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27"/>
      <c r="U295" s="27"/>
      <c r="V295" s="29"/>
    </row>
    <row r="296" spans="1:22">
      <c r="A296" s="85"/>
      <c r="B296" s="66"/>
      <c r="C296" s="66"/>
      <c r="D296" s="42"/>
      <c r="E296" s="28"/>
      <c r="F296" s="28"/>
      <c r="G296" s="9"/>
      <c r="H296" s="9"/>
      <c r="I296" s="12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27"/>
      <c r="U296" s="27"/>
      <c r="V296" s="29"/>
    </row>
    <row r="297" spans="1:22">
      <c r="A297" s="85"/>
      <c r="B297" s="66"/>
      <c r="C297" s="66"/>
      <c r="D297" s="42"/>
      <c r="E297" s="28"/>
      <c r="F297" s="28"/>
      <c r="G297" s="9"/>
      <c r="H297" s="9"/>
      <c r="I297" s="12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27"/>
      <c r="U297" s="27"/>
      <c r="V297" s="29"/>
    </row>
    <row r="298" spans="1:22">
      <c r="A298" s="85"/>
      <c r="B298" s="66"/>
      <c r="C298" s="66"/>
      <c r="D298" s="42"/>
      <c r="E298" s="28"/>
      <c r="F298" s="28"/>
      <c r="G298" s="9"/>
      <c r="H298" s="9"/>
      <c r="I298" s="12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27"/>
      <c r="U298" s="27"/>
      <c r="V298" s="29"/>
    </row>
    <row r="299" spans="1:22" ht="15.75" thickBot="1">
      <c r="A299" s="86"/>
      <c r="B299" s="87"/>
      <c r="C299" s="87"/>
      <c r="D299" s="43"/>
      <c r="E299" s="34"/>
      <c r="F299" s="34"/>
      <c r="G299" s="35"/>
      <c r="H299" s="35"/>
      <c r="I299" s="36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7"/>
      <c r="U299" s="37"/>
      <c r="V299" s="38"/>
    </row>
    <row r="300" spans="1:22" ht="18.75">
      <c r="A300" s="81" t="s">
        <v>32</v>
      </c>
      <c r="B300" s="81" t="s">
        <v>33</v>
      </c>
      <c r="C300" s="81" t="s">
        <v>147</v>
      </c>
      <c r="D300" s="81" t="s">
        <v>148</v>
      </c>
      <c r="E300" s="83" t="s">
        <v>149</v>
      </c>
      <c r="F300" s="81" t="s">
        <v>36</v>
      </c>
      <c r="G300" s="61" t="s">
        <v>37</v>
      </c>
      <c r="H300" s="61" t="s">
        <v>38</v>
      </c>
      <c r="I300" s="81" t="s">
        <v>39</v>
      </c>
      <c r="J300" s="77" t="s">
        <v>40</v>
      </c>
      <c r="K300" s="77"/>
      <c r="L300" s="71" t="s">
        <v>41</v>
      </c>
      <c r="M300" s="72"/>
      <c r="N300" s="71" t="s">
        <v>42</v>
      </c>
      <c r="O300" s="72"/>
      <c r="P300" s="71" t="s">
        <v>43</v>
      </c>
      <c r="Q300" s="72"/>
      <c r="R300" s="71" t="s">
        <v>44</v>
      </c>
      <c r="S300" s="72"/>
      <c r="T300" s="67" t="s">
        <v>45</v>
      </c>
      <c r="U300" s="67"/>
      <c r="V300" s="67"/>
    </row>
    <row r="301" spans="1:22" ht="75">
      <c r="A301" s="82"/>
      <c r="B301" s="82"/>
      <c r="C301" s="82"/>
      <c r="D301" s="82"/>
      <c r="E301" s="82"/>
      <c r="F301" s="82"/>
      <c r="G301" s="62"/>
      <c r="H301" s="62"/>
      <c r="I301" s="82"/>
      <c r="J301" s="8" t="s">
        <v>46</v>
      </c>
      <c r="K301" s="8" t="s">
        <v>47</v>
      </c>
      <c r="L301" s="8" t="s">
        <v>46</v>
      </c>
      <c r="M301" s="8" t="s">
        <v>47</v>
      </c>
      <c r="N301" s="8" t="s">
        <v>46</v>
      </c>
      <c r="O301" s="8" t="s">
        <v>47</v>
      </c>
      <c r="P301" s="8" t="s">
        <v>46</v>
      </c>
      <c r="Q301" s="8" t="s">
        <v>47</v>
      </c>
      <c r="R301" s="8" t="s">
        <v>46</v>
      </c>
      <c r="S301" s="8" t="s">
        <v>47</v>
      </c>
      <c r="T301" s="8" t="s">
        <v>48</v>
      </c>
      <c r="U301" s="8" t="s">
        <v>49</v>
      </c>
      <c r="V301" s="8" t="s">
        <v>50</v>
      </c>
    </row>
    <row r="302" spans="1:22" ht="54">
      <c r="A302" s="84">
        <v>21</v>
      </c>
      <c r="B302" s="61" t="s">
        <v>51</v>
      </c>
      <c r="C302" s="10" t="s">
        <v>151</v>
      </c>
      <c r="D302" s="11" t="s">
        <v>197</v>
      </c>
      <c r="E302" s="11" t="s">
        <v>198</v>
      </c>
      <c r="F302" s="11" t="s">
        <v>54</v>
      </c>
      <c r="G302" s="9">
        <v>10500</v>
      </c>
      <c r="H302" s="9">
        <v>4000</v>
      </c>
      <c r="I302" s="12">
        <f t="shared" si="9"/>
        <v>420</v>
      </c>
      <c r="J302" s="9">
        <f>G302/5</f>
        <v>2100</v>
      </c>
      <c r="K302" s="9">
        <f>J302*H302/100000</f>
        <v>84</v>
      </c>
      <c r="L302" s="9">
        <v>2100</v>
      </c>
      <c r="M302" s="9">
        <v>84</v>
      </c>
      <c r="N302" s="9">
        <v>2100</v>
      </c>
      <c r="O302" s="9">
        <v>84</v>
      </c>
      <c r="P302" s="9">
        <v>2100</v>
      </c>
      <c r="Q302" s="9">
        <v>84</v>
      </c>
      <c r="R302" s="9">
        <v>2100</v>
      </c>
      <c r="S302" s="9">
        <v>84</v>
      </c>
      <c r="T302" s="27">
        <f t="shared" si="2"/>
        <v>350</v>
      </c>
      <c r="U302" s="27">
        <v>30</v>
      </c>
      <c r="V302" s="29">
        <v>12</v>
      </c>
    </row>
    <row r="303" spans="1:22" ht="126">
      <c r="A303" s="85"/>
      <c r="B303" s="66"/>
      <c r="C303" s="61" t="s">
        <v>153</v>
      </c>
      <c r="D303" s="11" t="s">
        <v>154</v>
      </c>
      <c r="E303" s="31" t="s">
        <v>171</v>
      </c>
      <c r="F303" s="10" t="s">
        <v>156</v>
      </c>
      <c r="G303" s="11" t="s">
        <v>157</v>
      </c>
      <c r="H303" s="11" t="s">
        <v>158</v>
      </c>
      <c r="I303" s="32" t="s">
        <v>159</v>
      </c>
      <c r="J303" s="7" t="s">
        <v>160</v>
      </c>
      <c r="K303" s="7" t="s">
        <v>161</v>
      </c>
      <c r="L303" s="7" t="s">
        <v>160</v>
      </c>
      <c r="M303" s="7" t="s">
        <v>161</v>
      </c>
      <c r="N303" s="7" t="s">
        <v>160</v>
      </c>
      <c r="O303" s="7" t="s">
        <v>161</v>
      </c>
      <c r="P303" s="7" t="s">
        <v>160</v>
      </c>
      <c r="Q303" s="7" t="s">
        <v>161</v>
      </c>
      <c r="R303" s="7" t="s">
        <v>160</v>
      </c>
      <c r="S303" s="7" t="s">
        <v>161</v>
      </c>
      <c r="T303" s="8" t="s">
        <v>162</v>
      </c>
      <c r="U303" s="8" t="s">
        <v>163</v>
      </c>
      <c r="V303" s="8" t="s">
        <v>164</v>
      </c>
    </row>
    <row r="304" spans="1:22">
      <c r="A304" s="85"/>
      <c r="B304" s="66"/>
      <c r="C304" s="66"/>
      <c r="D304" s="45"/>
      <c r="E304" s="28"/>
      <c r="F304" s="28"/>
      <c r="G304" s="9"/>
      <c r="H304" s="9"/>
      <c r="I304" s="12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27"/>
      <c r="U304" s="27"/>
      <c r="V304" s="29"/>
    </row>
    <row r="305" spans="1:22">
      <c r="A305" s="85"/>
      <c r="B305" s="66"/>
      <c r="C305" s="66"/>
      <c r="D305" s="45"/>
      <c r="E305" s="28"/>
      <c r="F305" s="28"/>
      <c r="G305" s="9"/>
      <c r="H305" s="9"/>
      <c r="I305" s="12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27"/>
      <c r="U305" s="27"/>
      <c r="V305" s="29"/>
    </row>
    <row r="306" spans="1:22">
      <c r="A306" s="85"/>
      <c r="B306" s="66"/>
      <c r="C306" s="66"/>
      <c r="D306" s="45"/>
      <c r="E306" s="28"/>
      <c r="F306" s="28"/>
      <c r="G306" s="9"/>
      <c r="H306" s="9"/>
      <c r="I306" s="12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27"/>
      <c r="U306" s="27"/>
      <c r="V306" s="29"/>
    </row>
    <row r="307" spans="1:22">
      <c r="A307" s="85"/>
      <c r="B307" s="66"/>
      <c r="C307" s="66"/>
      <c r="D307" s="45"/>
      <c r="E307" s="28"/>
      <c r="F307" s="28"/>
      <c r="G307" s="9"/>
      <c r="H307" s="9"/>
      <c r="I307" s="12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27"/>
      <c r="U307" s="27"/>
      <c r="V307" s="29"/>
    </row>
    <row r="308" spans="1:22">
      <c r="A308" s="85"/>
      <c r="B308" s="66"/>
      <c r="C308" s="66"/>
      <c r="D308" s="45"/>
      <c r="E308" s="28"/>
      <c r="F308" s="28"/>
      <c r="G308" s="9"/>
      <c r="H308" s="9"/>
      <c r="I308" s="12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27"/>
      <c r="U308" s="27"/>
      <c r="V308" s="29"/>
    </row>
    <row r="309" spans="1:22">
      <c r="A309" s="85"/>
      <c r="B309" s="66"/>
      <c r="C309" s="66"/>
      <c r="D309" s="45"/>
      <c r="E309" s="28"/>
      <c r="F309" s="28"/>
      <c r="G309" s="9"/>
      <c r="H309" s="9"/>
      <c r="I309" s="12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27"/>
      <c r="U309" s="27"/>
      <c r="V309" s="29"/>
    </row>
    <row r="310" spans="1:22">
      <c r="A310" s="85"/>
      <c r="B310" s="66"/>
      <c r="C310" s="66"/>
      <c r="D310" s="45"/>
      <c r="E310" s="28"/>
      <c r="F310" s="28"/>
      <c r="G310" s="9"/>
      <c r="H310" s="9"/>
      <c r="I310" s="12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27"/>
      <c r="U310" s="27"/>
      <c r="V310" s="29"/>
    </row>
    <row r="311" spans="1:22">
      <c r="A311" s="85"/>
      <c r="B311" s="66"/>
      <c r="C311" s="66"/>
      <c r="D311" s="45"/>
      <c r="E311" s="28"/>
      <c r="F311" s="28"/>
      <c r="G311" s="9"/>
      <c r="H311" s="9"/>
      <c r="I311" s="12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27"/>
      <c r="U311" s="27"/>
      <c r="V311" s="29"/>
    </row>
    <row r="312" spans="1:22">
      <c r="A312" s="85"/>
      <c r="B312" s="66"/>
      <c r="C312" s="66"/>
      <c r="D312" s="45"/>
      <c r="E312" s="28"/>
      <c r="F312" s="28"/>
      <c r="G312" s="9"/>
      <c r="H312" s="9"/>
      <c r="I312" s="12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27"/>
      <c r="U312" s="27"/>
      <c r="V312" s="29"/>
    </row>
    <row r="313" spans="1:22">
      <c r="A313" s="85"/>
      <c r="B313" s="66"/>
      <c r="C313" s="66"/>
      <c r="D313" s="45"/>
      <c r="E313" s="28"/>
      <c r="F313" s="28"/>
      <c r="G313" s="9"/>
      <c r="H313" s="9"/>
      <c r="I313" s="12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27"/>
      <c r="U313" s="27"/>
      <c r="V313" s="29"/>
    </row>
    <row r="314" spans="1:22">
      <c r="A314" s="85"/>
      <c r="B314" s="66"/>
      <c r="C314" s="66"/>
      <c r="D314" s="45"/>
      <c r="E314" s="28"/>
      <c r="F314" s="28"/>
      <c r="G314" s="9"/>
      <c r="H314" s="9"/>
      <c r="I314" s="12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27"/>
      <c r="U314" s="27"/>
      <c r="V314" s="29"/>
    </row>
    <row r="315" spans="1:22">
      <c r="A315" s="85"/>
      <c r="B315" s="66"/>
      <c r="C315" s="66"/>
      <c r="D315" s="45"/>
      <c r="E315" s="28"/>
      <c r="F315" s="28"/>
      <c r="G315" s="9"/>
      <c r="H315" s="9"/>
      <c r="I315" s="12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27"/>
      <c r="U315" s="27"/>
      <c r="V315" s="29"/>
    </row>
    <row r="316" spans="1:22">
      <c r="A316" s="85"/>
      <c r="B316" s="66"/>
      <c r="C316" s="66"/>
      <c r="D316" s="45"/>
      <c r="E316" s="28"/>
      <c r="F316" s="28"/>
      <c r="G316" s="9"/>
      <c r="H316" s="9"/>
      <c r="I316" s="12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27"/>
      <c r="U316" s="27"/>
      <c r="V316" s="29"/>
    </row>
    <row r="317" spans="1:22">
      <c r="A317" s="85"/>
      <c r="B317" s="66"/>
      <c r="C317" s="66"/>
      <c r="D317" s="45"/>
      <c r="E317" s="28"/>
      <c r="F317" s="28"/>
      <c r="G317" s="9"/>
      <c r="H317" s="9"/>
      <c r="I317" s="12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27"/>
      <c r="U317" s="27"/>
      <c r="V317" s="29"/>
    </row>
    <row r="318" spans="1:22" ht="15.75" thickBot="1">
      <c r="A318" s="85"/>
      <c r="B318" s="66"/>
      <c r="C318" s="66"/>
      <c r="D318" s="45"/>
      <c r="E318" s="28"/>
      <c r="F318" s="28"/>
      <c r="G318" s="9"/>
      <c r="H318" s="9"/>
      <c r="I318" s="12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27"/>
      <c r="U318" s="27"/>
      <c r="V318" s="29"/>
    </row>
    <row r="319" spans="1:22" ht="18.75">
      <c r="A319" s="81" t="s">
        <v>32</v>
      </c>
      <c r="B319" s="81" t="s">
        <v>33</v>
      </c>
      <c r="C319" s="81" t="s">
        <v>147</v>
      </c>
      <c r="D319" s="81" t="s">
        <v>148</v>
      </c>
      <c r="E319" s="83" t="s">
        <v>149</v>
      </c>
      <c r="F319" s="81" t="s">
        <v>36</v>
      </c>
      <c r="G319" s="61" t="s">
        <v>37</v>
      </c>
      <c r="H319" s="61" t="s">
        <v>38</v>
      </c>
      <c r="I319" s="81" t="s">
        <v>39</v>
      </c>
      <c r="J319" s="77" t="s">
        <v>40</v>
      </c>
      <c r="K319" s="77"/>
      <c r="L319" s="71" t="s">
        <v>41</v>
      </c>
      <c r="M319" s="72"/>
      <c r="N319" s="71" t="s">
        <v>42</v>
      </c>
      <c r="O319" s="72"/>
      <c r="P319" s="71" t="s">
        <v>43</v>
      </c>
      <c r="Q319" s="72"/>
      <c r="R319" s="71" t="s">
        <v>44</v>
      </c>
      <c r="S319" s="72"/>
      <c r="T319" s="67" t="s">
        <v>45</v>
      </c>
      <c r="U319" s="67"/>
      <c r="V319" s="67"/>
    </row>
    <row r="320" spans="1:22" ht="75">
      <c r="A320" s="82"/>
      <c r="B320" s="82"/>
      <c r="C320" s="82"/>
      <c r="D320" s="82"/>
      <c r="E320" s="82"/>
      <c r="F320" s="82"/>
      <c r="G320" s="62"/>
      <c r="H320" s="62"/>
      <c r="I320" s="82"/>
      <c r="J320" s="8" t="s">
        <v>46</v>
      </c>
      <c r="K320" s="8" t="s">
        <v>47</v>
      </c>
      <c r="L320" s="8" t="s">
        <v>46</v>
      </c>
      <c r="M320" s="8" t="s">
        <v>47</v>
      </c>
      <c r="N320" s="8" t="s">
        <v>46</v>
      </c>
      <c r="O320" s="8" t="s">
        <v>47</v>
      </c>
      <c r="P320" s="8" t="s">
        <v>46</v>
      </c>
      <c r="Q320" s="8" t="s">
        <v>47</v>
      </c>
      <c r="R320" s="8" t="s">
        <v>46</v>
      </c>
      <c r="S320" s="8" t="s">
        <v>47</v>
      </c>
      <c r="T320" s="8" t="s">
        <v>48</v>
      </c>
      <c r="U320" s="8" t="s">
        <v>49</v>
      </c>
      <c r="V320" s="8" t="s">
        <v>50</v>
      </c>
    </row>
    <row r="321" spans="1:22" ht="54">
      <c r="A321" s="84">
        <v>22</v>
      </c>
      <c r="B321" s="61" t="s">
        <v>51</v>
      </c>
      <c r="C321" s="10" t="s">
        <v>151</v>
      </c>
      <c r="D321" s="11" t="s">
        <v>199</v>
      </c>
      <c r="E321" s="11" t="s">
        <v>135</v>
      </c>
      <c r="F321" s="11" t="s">
        <v>54</v>
      </c>
      <c r="G321" s="9">
        <v>2500</v>
      </c>
      <c r="H321" s="9">
        <v>4000</v>
      </c>
      <c r="I321" s="12">
        <f t="shared" si="9"/>
        <v>100</v>
      </c>
      <c r="J321" s="9">
        <f>G321/5</f>
        <v>500</v>
      </c>
      <c r="K321" s="9">
        <f>J321*H321/100000</f>
        <v>20</v>
      </c>
      <c r="L321" s="9">
        <v>500</v>
      </c>
      <c r="M321" s="9">
        <v>20</v>
      </c>
      <c r="N321" s="9">
        <v>500</v>
      </c>
      <c r="O321" s="9">
        <v>20</v>
      </c>
      <c r="P321" s="9">
        <v>500</v>
      </c>
      <c r="Q321" s="9">
        <v>20</v>
      </c>
      <c r="R321" s="9">
        <v>500</v>
      </c>
      <c r="S321" s="9">
        <v>20</v>
      </c>
      <c r="T321" s="27">
        <v>84</v>
      </c>
      <c r="U321" s="27">
        <v>16</v>
      </c>
      <c r="V321" s="29">
        <v>5</v>
      </c>
    </row>
    <row r="322" spans="1:22" ht="126">
      <c r="A322" s="85"/>
      <c r="B322" s="66"/>
      <c r="C322" s="61" t="s">
        <v>153</v>
      </c>
      <c r="D322" s="30" t="s">
        <v>154</v>
      </c>
      <c r="E322" s="31" t="s">
        <v>171</v>
      </c>
      <c r="F322" s="10" t="s">
        <v>156</v>
      </c>
      <c r="G322" s="11" t="s">
        <v>157</v>
      </c>
      <c r="H322" s="11" t="s">
        <v>158</v>
      </c>
      <c r="I322" s="32" t="s">
        <v>159</v>
      </c>
      <c r="J322" s="7" t="s">
        <v>160</v>
      </c>
      <c r="K322" s="7" t="s">
        <v>161</v>
      </c>
      <c r="L322" s="7" t="s">
        <v>160</v>
      </c>
      <c r="M322" s="7" t="s">
        <v>161</v>
      </c>
      <c r="N322" s="7" t="s">
        <v>160</v>
      </c>
      <c r="O322" s="7" t="s">
        <v>161</v>
      </c>
      <c r="P322" s="7" t="s">
        <v>160</v>
      </c>
      <c r="Q322" s="7" t="s">
        <v>161</v>
      </c>
      <c r="R322" s="7" t="s">
        <v>160</v>
      </c>
      <c r="S322" s="7" t="s">
        <v>161</v>
      </c>
      <c r="T322" s="8" t="s">
        <v>162</v>
      </c>
      <c r="U322" s="8" t="s">
        <v>163</v>
      </c>
      <c r="V322" s="8" t="s">
        <v>164</v>
      </c>
    </row>
    <row r="323" spans="1:22">
      <c r="A323" s="85"/>
      <c r="B323" s="66"/>
      <c r="C323" s="66"/>
      <c r="D323" s="28"/>
      <c r="E323" s="28"/>
      <c r="F323" s="28"/>
      <c r="G323" s="9"/>
      <c r="H323" s="9"/>
      <c r="I323" s="12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27"/>
      <c r="U323" s="27"/>
      <c r="V323" s="29"/>
    </row>
    <row r="324" spans="1:22">
      <c r="A324" s="85"/>
      <c r="B324" s="66"/>
      <c r="C324" s="66"/>
      <c r="D324" s="28"/>
      <c r="E324" s="28"/>
      <c r="F324" s="28"/>
      <c r="G324" s="9"/>
      <c r="H324" s="9"/>
      <c r="I324" s="12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27"/>
      <c r="U324" s="27"/>
      <c r="V324" s="29"/>
    </row>
    <row r="325" spans="1:22">
      <c r="A325" s="85"/>
      <c r="B325" s="66"/>
      <c r="C325" s="66"/>
      <c r="D325" s="28"/>
      <c r="E325" s="28"/>
      <c r="F325" s="28"/>
      <c r="G325" s="9"/>
      <c r="H325" s="9"/>
      <c r="I325" s="12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27"/>
      <c r="U325" s="27"/>
      <c r="V325" s="29"/>
    </row>
    <row r="326" spans="1:22">
      <c r="A326" s="85"/>
      <c r="B326" s="66"/>
      <c r="C326" s="66"/>
      <c r="D326" s="28"/>
      <c r="E326" s="28"/>
      <c r="F326" s="28"/>
      <c r="G326" s="9"/>
      <c r="H326" s="9"/>
      <c r="I326" s="12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27"/>
      <c r="U326" s="27"/>
      <c r="V326" s="29"/>
    </row>
    <row r="327" spans="1:22">
      <c r="A327" s="85"/>
      <c r="B327" s="66"/>
      <c r="C327" s="66"/>
      <c r="D327" s="28"/>
      <c r="E327" s="28"/>
      <c r="F327" s="28"/>
      <c r="G327" s="9"/>
      <c r="H327" s="9"/>
      <c r="I327" s="12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27"/>
      <c r="U327" s="27"/>
      <c r="V327" s="29"/>
    </row>
    <row r="328" spans="1:22">
      <c r="A328" s="85"/>
      <c r="B328" s="66"/>
      <c r="C328" s="66"/>
      <c r="D328" s="28"/>
      <c r="E328" s="28"/>
      <c r="F328" s="28"/>
      <c r="G328" s="9"/>
      <c r="H328" s="9"/>
      <c r="I328" s="12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27"/>
      <c r="U328" s="27"/>
      <c r="V328" s="29"/>
    </row>
    <row r="329" spans="1:22">
      <c r="A329" s="85"/>
      <c r="B329" s="66"/>
      <c r="C329" s="66"/>
      <c r="D329" s="28"/>
      <c r="E329" s="28"/>
      <c r="F329" s="28"/>
      <c r="G329" s="9"/>
      <c r="H329" s="9"/>
      <c r="I329" s="12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27"/>
      <c r="U329" s="27"/>
      <c r="V329" s="29"/>
    </row>
    <row r="330" spans="1:22">
      <c r="A330" s="85"/>
      <c r="B330" s="66"/>
      <c r="C330" s="66"/>
      <c r="D330" s="28"/>
      <c r="E330" s="28"/>
      <c r="F330" s="28"/>
      <c r="G330" s="9"/>
      <c r="H330" s="9"/>
      <c r="I330" s="12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27"/>
      <c r="U330" s="27"/>
      <c r="V330" s="29"/>
    </row>
    <row r="331" spans="1:22">
      <c r="A331" s="85"/>
      <c r="B331" s="66"/>
      <c r="C331" s="66"/>
      <c r="D331" s="28"/>
      <c r="E331" s="28"/>
      <c r="F331" s="28"/>
      <c r="G331" s="9"/>
      <c r="H331" s="9"/>
      <c r="I331" s="12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27"/>
      <c r="U331" s="27"/>
      <c r="V331" s="29"/>
    </row>
    <row r="332" spans="1:22">
      <c r="A332" s="85"/>
      <c r="B332" s="66"/>
      <c r="C332" s="66"/>
      <c r="D332" s="28"/>
      <c r="E332" s="28"/>
      <c r="F332" s="28"/>
      <c r="G332" s="9"/>
      <c r="H332" s="9"/>
      <c r="I332" s="12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27"/>
      <c r="U332" s="27"/>
      <c r="V332" s="29"/>
    </row>
    <row r="333" spans="1:22" ht="15.75" thickBot="1">
      <c r="A333" s="85"/>
      <c r="B333" s="66"/>
      <c r="C333" s="66"/>
      <c r="D333" s="28"/>
      <c r="E333" s="28"/>
      <c r="F333" s="28"/>
      <c r="G333" s="9"/>
      <c r="H333" s="9"/>
      <c r="I333" s="12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27"/>
      <c r="U333" s="27"/>
      <c r="V333" s="29"/>
    </row>
    <row r="334" spans="1:22" ht="18.75">
      <c r="A334" s="81" t="s">
        <v>32</v>
      </c>
      <c r="B334" s="81" t="s">
        <v>33</v>
      </c>
      <c r="C334" s="81" t="s">
        <v>147</v>
      </c>
      <c r="D334" s="81" t="s">
        <v>148</v>
      </c>
      <c r="E334" s="83" t="s">
        <v>149</v>
      </c>
      <c r="F334" s="81" t="s">
        <v>36</v>
      </c>
      <c r="G334" s="61" t="s">
        <v>37</v>
      </c>
      <c r="H334" s="61" t="s">
        <v>38</v>
      </c>
      <c r="I334" s="81" t="s">
        <v>39</v>
      </c>
      <c r="J334" s="77" t="s">
        <v>40</v>
      </c>
      <c r="K334" s="77"/>
      <c r="L334" s="71" t="s">
        <v>41</v>
      </c>
      <c r="M334" s="72"/>
      <c r="N334" s="71" t="s">
        <v>42</v>
      </c>
      <c r="O334" s="72"/>
      <c r="P334" s="71" t="s">
        <v>43</v>
      </c>
      <c r="Q334" s="72"/>
      <c r="R334" s="71" t="s">
        <v>44</v>
      </c>
      <c r="S334" s="72"/>
      <c r="T334" s="67" t="s">
        <v>45</v>
      </c>
      <c r="U334" s="67"/>
      <c r="V334" s="67"/>
    </row>
    <row r="335" spans="1:22" ht="75">
      <c r="A335" s="82"/>
      <c r="B335" s="82"/>
      <c r="C335" s="82"/>
      <c r="D335" s="82"/>
      <c r="E335" s="82"/>
      <c r="F335" s="82"/>
      <c r="G335" s="62"/>
      <c r="H335" s="62"/>
      <c r="I335" s="82"/>
      <c r="J335" s="8" t="s">
        <v>46</v>
      </c>
      <c r="K335" s="8" t="s">
        <v>47</v>
      </c>
      <c r="L335" s="8" t="s">
        <v>46</v>
      </c>
      <c r="M335" s="8" t="s">
        <v>47</v>
      </c>
      <c r="N335" s="8" t="s">
        <v>46</v>
      </c>
      <c r="O335" s="8" t="s">
        <v>47</v>
      </c>
      <c r="P335" s="8" t="s">
        <v>46</v>
      </c>
      <c r="Q335" s="8" t="s">
        <v>47</v>
      </c>
      <c r="R335" s="8" t="s">
        <v>46</v>
      </c>
      <c r="S335" s="8" t="s">
        <v>47</v>
      </c>
      <c r="T335" s="8" t="s">
        <v>48</v>
      </c>
      <c r="U335" s="8" t="s">
        <v>49</v>
      </c>
      <c r="V335" s="8" t="s">
        <v>50</v>
      </c>
    </row>
    <row r="336" spans="1:22" ht="54">
      <c r="A336" s="84">
        <v>23</v>
      </c>
      <c r="B336" s="61" t="s">
        <v>51</v>
      </c>
      <c r="C336" s="10" t="s">
        <v>151</v>
      </c>
      <c r="D336" s="11" t="s">
        <v>200</v>
      </c>
      <c r="E336" s="11" t="s">
        <v>137</v>
      </c>
      <c r="F336" s="11" t="s">
        <v>138</v>
      </c>
      <c r="G336" s="9">
        <v>2000</v>
      </c>
      <c r="H336" s="9">
        <v>15850</v>
      </c>
      <c r="I336" s="12">
        <v>317</v>
      </c>
      <c r="J336" s="9"/>
      <c r="K336" s="9"/>
      <c r="L336" s="9">
        <f>G336/4</f>
        <v>500</v>
      </c>
      <c r="M336" s="9">
        <f>L336*H336/100000</f>
        <v>79.25</v>
      </c>
      <c r="N336" s="9">
        <v>500</v>
      </c>
      <c r="O336" s="9">
        <v>79.25</v>
      </c>
      <c r="P336" s="9">
        <v>500</v>
      </c>
      <c r="Q336" s="9">
        <v>79.25</v>
      </c>
      <c r="R336" s="9">
        <v>500</v>
      </c>
      <c r="S336" s="9">
        <v>79.25</v>
      </c>
      <c r="T336" s="27">
        <v>67</v>
      </c>
      <c r="U336" s="27">
        <v>1</v>
      </c>
      <c r="V336" s="29">
        <f t="shared" si="1"/>
        <v>67</v>
      </c>
    </row>
    <row r="337" spans="1:22" ht="126">
      <c r="A337" s="85"/>
      <c r="B337" s="66"/>
      <c r="C337" s="61" t="s">
        <v>153</v>
      </c>
      <c r="D337" s="30" t="s">
        <v>154</v>
      </c>
      <c r="E337" s="31" t="s">
        <v>171</v>
      </c>
      <c r="F337" s="10" t="s">
        <v>156</v>
      </c>
      <c r="G337" s="11" t="s">
        <v>157</v>
      </c>
      <c r="H337" s="11" t="s">
        <v>158</v>
      </c>
      <c r="I337" s="32" t="s">
        <v>159</v>
      </c>
      <c r="J337" s="7" t="s">
        <v>160</v>
      </c>
      <c r="K337" s="7" t="s">
        <v>161</v>
      </c>
      <c r="L337" s="7" t="s">
        <v>160</v>
      </c>
      <c r="M337" s="7" t="s">
        <v>161</v>
      </c>
      <c r="N337" s="7" t="s">
        <v>160</v>
      </c>
      <c r="O337" s="7" t="s">
        <v>161</v>
      </c>
      <c r="P337" s="7" t="s">
        <v>160</v>
      </c>
      <c r="Q337" s="7" t="s">
        <v>161</v>
      </c>
      <c r="R337" s="7" t="s">
        <v>160</v>
      </c>
      <c r="S337" s="7" t="s">
        <v>161</v>
      </c>
      <c r="T337" s="8" t="s">
        <v>162</v>
      </c>
      <c r="U337" s="8" t="s">
        <v>163</v>
      </c>
      <c r="V337" s="8" t="s">
        <v>164</v>
      </c>
    </row>
    <row r="338" spans="1:22">
      <c r="A338" s="85"/>
      <c r="B338" s="66"/>
      <c r="C338" s="62"/>
      <c r="D338" s="28"/>
      <c r="E338" s="28"/>
      <c r="F338" s="28"/>
      <c r="G338" s="9"/>
      <c r="H338" s="9"/>
      <c r="I338" s="12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27"/>
      <c r="U338" s="27"/>
      <c r="V338" s="29"/>
    </row>
    <row r="339" spans="1:22" ht="37.5">
      <c r="A339" s="85"/>
      <c r="B339" s="66"/>
      <c r="C339" s="10" t="s">
        <v>151</v>
      </c>
      <c r="D339" s="11" t="s">
        <v>139</v>
      </c>
      <c r="E339" s="11" t="s">
        <v>132</v>
      </c>
      <c r="F339" s="11" t="s">
        <v>138</v>
      </c>
      <c r="G339" s="9">
        <v>1720</v>
      </c>
      <c r="H339" s="9">
        <v>11453</v>
      </c>
      <c r="I339" s="12">
        <v>197</v>
      </c>
      <c r="J339" s="9"/>
      <c r="K339" s="9"/>
      <c r="L339" s="9">
        <f>G339/5</f>
        <v>344</v>
      </c>
      <c r="M339" s="12">
        <f>L339*H339/100000</f>
        <v>39.398319999999998</v>
      </c>
      <c r="N339" s="9">
        <v>344</v>
      </c>
      <c r="O339" s="12">
        <v>39.398319999999998</v>
      </c>
      <c r="P339" s="12">
        <v>344</v>
      </c>
      <c r="Q339" s="12">
        <v>39.398319999999998</v>
      </c>
      <c r="R339" s="12">
        <v>344</v>
      </c>
      <c r="S339" s="12">
        <v>39.398319999999998</v>
      </c>
      <c r="T339" s="27">
        <v>58</v>
      </c>
      <c r="U339" s="27">
        <v>4</v>
      </c>
      <c r="V339" s="29">
        <v>15</v>
      </c>
    </row>
    <row r="340" spans="1:22" ht="126">
      <c r="A340" s="85"/>
      <c r="B340" s="66"/>
      <c r="C340" s="61" t="s">
        <v>153</v>
      </c>
      <c r="D340" s="30" t="s">
        <v>154</v>
      </c>
      <c r="E340" s="31" t="s">
        <v>171</v>
      </c>
      <c r="F340" s="10" t="s">
        <v>156</v>
      </c>
      <c r="G340" s="11" t="s">
        <v>157</v>
      </c>
      <c r="H340" s="11" t="s">
        <v>158</v>
      </c>
      <c r="I340" s="32" t="s">
        <v>159</v>
      </c>
      <c r="J340" s="7" t="s">
        <v>160</v>
      </c>
      <c r="K340" s="7" t="s">
        <v>161</v>
      </c>
      <c r="L340" s="7" t="s">
        <v>160</v>
      </c>
      <c r="M340" s="7" t="s">
        <v>161</v>
      </c>
      <c r="N340" s="7" t="s">
        <v>160</v>
      </c>
      <c r="O340" s="7" t="s">
        <v>161</v>
      </c>
      <c r="P340" s="7" t="s">
        <v>160</v>
      </c>
      <c r="Q340" s="7" t="s">
        <v>161</v>
      </c>
      <c r="R340" s="7" t="s">
        <v>160</v>
      </c>
      <c r="S340" s="7" t="s">
        <v>161</v>
      </c>
      <c r="T340" s="8" t="s">
        <v>162</v>
      </c>
      <c r="U340" s="8" t="s">
        <v>163</v>
      </c>
      <c r="V340" s="8" t="s">
        <v>164</v>
      </c>
    </row>
    <row r="341" spans="1:22">
      <c r="A341" s="85"/>
      <c r="B341" s="66"/>
      <c r="C341" s="66"/>
      <c r="D341" s="28"/>
      <c r="E341" s="28"/>
      <c r="F341" s="33"/>
      <c r="G341" s="9"/>
      <c r="H341" s="9"/>
      <c r="I341" s="12"/>
      <c r="J341" s="9"/>
      <c r="K341" s="9"/>
      <c r="L341" s="9"/>
      <c r="M341" s="12"/>
      <c r="N341" s="9"/>
      <c r="O341" s="12"/>
      <c r="P341" s="12"/>
      <c r="Q341" s="12"/>
      <c r="R341" s="12"/>
      <c r="S341" s="12"/>
      <c r="T341" s="27"/>
      <c r="U341" s="27"/>
      <c r="V341" s="29"/>
    </row>
    <row r="342" spans="1:22">
      <c r="A342" s="85"/>
      <c r="B342" s="66"/>
      <c r="C342" s="66"/>
      <c r="D342" s="28"/>
      <c r="E342" s="28"/>
      <c r="F342" s="33"/>
      <c r="G342" s="9"/>
      <c r="H342" s="9"/>
      <c r="I342" s="12"/>
      <c r="J342" s="9"/>
      <c r="K342" s="9"/>
      <c r="L342" s="9"/>
      <c r="M342" s="12"/>
      <c r="N342" s="9"/>
      <c r="O342" s="12"/>
      <c r="P342" s="12"/>
      <c r="Q342" s="12"/>
      <c r="R342" s="12"/>
      <c r="S342" s="12"/>
      <c r="T342" s="27"/>
      <c r="U342" s="27"/>
      <c r="V342" s="29"/>
    </row>
    <row r="343" spans="1:22">
      <c r="A343" s="85"/>
      <c r="B343" s="66"/>
      <c r="C343" s="66"/>
      <c r="D343" s="28"/>
      <c r="E343" s="28"/>
      <c r="F343" s="33"/>
      <c r="G343" s="9"/>
      <c r="H343" s="9"/>
      <c r="I343" s="12"/>
      <c r="J343" s="9"/>
      <c r="K343" s="9"/>
      <c r="L343" s="9"/>
      <c r="M343" s="12"/>
      <c r="N343" s="9"/>
      <c r="O343" s="12"/>
      <c r="P343" s="12"/>
      <c r="Q343" s="12"/>
      <c r="R343" s="12"/>
      <c r="S343" s="12"/>
      <c r="T343" s="27"/>
      <c r="U343" s="27"/>
      <c r="V343" s="29"/>
    </row>
    <row r="344" spans="1:22" ht="15.75" thickBot="1">
      <c r="A344" s="86"/>
      <c r="B344" s="87"/>
      <c r="C344" s="87"/>
      <c r="D344" s="34"/>
      <c r="E344" s="34"/>
      <c r="F344" s="34"/>
      <c r="G344" s="35"/>
      <c r="H344" s="35"/>
      <c r="I344" s="36"/>
      <c r="J344" s="35"/>
      <c r="K344" s="35"/>
      <c r="L344" s="35"/>
      <c r="M344" s="36"/>
      <c r="N344" s="35"/>
      <c r="O344" s="36"/>
      <c r="P344" s="36"/>
      <c r="Q344" s="36"/>
      <c r="R344" s="36"/>
      <c r="S344" s="36"/>
      <c r="T344" s="37"/>
      <c r="U344" s="37"/>
      <c r="V344" s="38"/>
    </row>
    <row r="345" spans="1:22" ht="18.75">
      <c r="A345" s="81" t="s">
        <v>32</v>
      </c>
      <c r="B345" s="81" t="s">
        <v>33</v>
      </c>
      <c r="C345" s="81" t="s">
        <v>147</v>
      </c>
      <c r="D345" s="81" t="s">
        <v>148</v>
      </c>
      <c r="E345" s="83" t="s">
        <v>149</v>
      </c>
      <c r="F345" s="81" t="s">
        <v>36</v>
      </c>
      <c r="G345" s="61" t="s">
        <v>37</v>
      </c>
      <c r="H345" s="61" t="s">
        <v>38</v>
      </c>
      <c r="I345" s="81" t="s">
        <v>39</v>
      </c>
      <c r="J345" s="77" t="s">
        <v>40</v>
      </c>
      <c r="K345" s="77"/>
      <c r="L345" s="71" t="s">
        <v>41</v>
      </c>
      <c r="M345" s="72"/>
      <c r="N345" s="71" t="s">
        <v>42</v>
      </c>
      <c r="O345" s="72"/>
      <c r="P345" s="71" t="s">
        <v>43</v>
      </c>
      <c r="Q345" s="72"/>
      <c r="R345" s="71" t="s">
        <v>44</v>
      </c>
      <c r="S345" s="72"/>
      <c r="T345" s="67" t="s">
        <v>45</v>
      </c>
      <c r="U345" s="67"/>
      <c r="V345" s="67"/>
    </row>
    <row r="346" spans="1:22" ht="75">
      <c r="A346" s="82"/>
      <c r="B346" s="82"/>
      <c r="C346" s="82"/>
      <c r="D346" s="82"/>
      <c r="E346" s="82"/>
      <c r="F346" s="82"/>
      <c r="G346" s="62"/>
      <c r="H346" s="62"/>
      <c r="I346" s="82"/>
      <c r="J346" s="8" t="s">
        <v>46</v>
      </c>
      <c r="K346" s="8" t="s">
        <v>47</v>
      </c>
      <c r="L346" s="8" t="s">
        <v>46</v>
      </c>
      <c r="M346" s="8" t="s">
        <v>47</v>
      </c>
      <c r="N346" s="8" t="s">
        <v>46</v>
      </c>
      <c r="O346" s="8" t="s">
        <v>47</v>
      </c>
      <c r="P346" s="8" t="s">
        <v>46</v>
      </c>
      <c r="Q346" s="8" t="s">
        <v>47</v>
      </c>
      <c r="R346" s="8" t="s">
        <v>46</v>
      </c>
      <c r="S346" s="8" t="s">
        <v>47</v>
      </c>
      <c r="T346" s="8" t="s">
        <v>48</v>
      </c>
      <c r="U346" s="8" t="s">
        <v>49</v>
      </c>
      <c r="V346" s="8" t="s">
        <v>50</v>
      </c>
    </row>
    <row r="347" spans="1:22" ht="108">
      <c r="A347" s="84">
        <v>24</v>
      </c>
      <c r="B347" s="61" t="s">
        <v>51</v>
      </c>
      <c r="C347" s="10" t="s">
        <v>151</v>
      </c>
      <c r="D347" s="11" t="s">
        <v>201</v>
      </c>
      <c r="E347" s="11" t="s">
        <v>141</v>
      </c>
      <c r="F347" s="11" t="s">
        <v>202</v>
      </c>
      <c r="G347" s="9">
        <v>20000</v>
      </c>
      <c r="H347" s="9">
        <v>4000</v>
      </c>
      <c r="I347" s="12">
        <v>300</v>
      </c>
      <c r="J347" s="9"/>
      <c r="K347" s="9"/>
      <c r="L347" s="9">
        <f>G347/5</f>
        <v>4000</v>
      </c>
      <c r="M347" s="9">
        <f>L347*H347/100000</f>
        <v>160</v>
      </c>
      <c r="N347" s="9">
        <v>4000</v>
      </c>
      <c r="O347" s="9">
        <v>160</v>
      </c>
      <c r="P347" s="9">
        <v>4000</v>
      </c>
      <c r="Q347" s="9">
        <v>160</v>
      </c>
      <c r="R347" s="9">
        <v>4000</v>
      </c>
      <c r="S347" s="9">
        <v>160</v>
      </c>
      <c r="T347" s="27">
        <v>667</v>
      </c>
      <c r="U347" s="27">
        <v>30</v>
      </c>
      <c r="V347" s="29">
        <v>22</v>
      </c>
    </row>
    <row r="348" spans="1:22" ht="126">
      <c r="A348" s="85"/>
      <c r="B348" s="66"/>
      <c r="C348" s="61" t="s">
        <v>153</v>
      </c>
      <c r="D348" s="30" t="s">
        <v>154</v>
      </c>
      <c r="E348" s="31" t="s">
        <v>171</v>
      </c>
      <c r="F348" s="10" t="s">
        <v>156</v>
      </c>
      <c r="G348" s="11" t="s">
        <v>157</v>
      </c>
      <c r="H348" s="11" t="s">
        <v>158</v>
      </c>
      <c r="I348" s="32" t="s">
        <v>159</v>
      </c>
      <c r="J348" s="7" t="s">
        <v>160</v>
      </c>
      <c r="K348" s="7" t="s">
        <v>161</v>
      </c>
      <c r="L348" s="7" t="s">
        <v>160</v>
      </c>
      <c r="M348" s="7" t="s">
        <v>161</v>
      </c>
      <c r="N348" s="7" t="s">
        <v>160</v>
      </c>
      <c r="O348" s="7" t="s">
        <v>161</v>
      </c>
      <c r="P348" s="7" t="s">
        <v>160</v>
      </c>
      <c r="Q348" s="7" t="s">
        <v>161</v>
      </c>
      <c r="R348" s="7" t="s">
        <v>160</v>
      </c>
      <c r="S348" s="7" t="s">
        <v>161</v>
      </c>
      <c r="T348" s="8" t="s">
        <v>162</v>
      </c>
      <c r="U348" s="8" t="s">
        <v>163</v>
      </c>
      <c r="V348" s="8" t="s">
        <v>164</v>
      </c>
    </row>
    <row r="349" spans="1:22">
      <c r="A349" s="85"/>
      <c r="B349" s="66"/>
      <c r="C349" s="66"/>
      <c r="D349" s="28"/>
      <c r="E349" s="28"/>
      <c r="F349" s="28"/>
      <c r="G349" s="9"/>
      <c r="H349" s="9"/>
      <c r="I349" s="12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27"/>
      <c r="U349" s="27"/>
      <c r="V349" s="29"/>
    </row>
    <row r="350" spans="1:22">
      <c r="A350" s="85"/>
      <c r="B350" s="66"/>
      <c r="C350" s="66"/>
      <c r="D350" s="28"/>
      <c r="E350" s="28"/>
      <c r="F350" s="28"/>
      <c r="G350" s="9"/>
      <c r="H350" s="9"/>
      <c r="I350" s="12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27"/>
      <c r="U350" s="27"/>
      <c r="V350" s="29"/>
    </row>
    <row r="351" spans="1:22">
      <c r="A351" s="85"/>
      <c r="B351" s="66"/>
      <c r="C351" s="66"/>
      <c r="D351" s="28"/>
      <c r="E351" s="28"/>
      <c r="F351" s="28"/>
      <c r="G351" s="9"/>
      <c r="H351" s="9"/>
      <c r="I351" s="12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27"/>
      <c r="U351" s="27"/>
      <c r="V351" s="29"/>
    </row>
    <row r="352" spans="1:22">
      <c r="A352" s="85"/>
      <c r="B352" s="66"/>
      <c r="C352" s="66"/>
      <c r="D352" s="28"/>
      <c r="E352" s="28"/>
      <c r="F352" s="28"/>
      <c r="G352" s="9"/>
      <c r="H352" s="9"/>
      <c r="I352" s="12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27"/>
      <c r="U352" s="27"/>
      <c r="V352" s="29"/>
    </row>
    <row r="353" spans="1:22">
      <c r="A353" s="85"/>
      <c r="B353" s="66"/>
      <c r="C353" s="66"/>
      <c r="D353" s="28"/>
      <c r="E353" s="28"/>
      <c r="F353" s="28"/>
      <c r="G353" s="9"/>
      <c r="H353" s="9"/>
      <c r="I353" s="12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27"/>
      <c r="U353" s="27"/>
      <c r="V353" s="29"/>
    </row>
    <row r="354" spans="1:22">
      <c r="A354" s="85"/>
      <c r="B354" s="66"/>
      <c r="C354" s="66"/>
      <c r="D354" s="28"/>
      <c r="E354" s="28"/>
      <c r="F354" s="28"/>
      <c r="G354" s="9"/>
      <c r="H354" s="9"/>
      <c r="I354" s="12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27"/>
      <c r="U354" s="27"/>
      <c r="V354" s="29"/>
    </row>
    <row r="355" spans="1:22">
      <c r="A355" s="85"/>
      <c r="B355" s="66"/>
      <c r="C355" s="66"/>
      <c r="D355" s="28"/>
      <c r="E355" s="28"/>
      <c r="F355" s="28"/>
      <c r="G355" s="9"/>
      <c r="H355" s="9"/>
      <c r="I355" s="12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27"/>
      <c r="U355" s="27"/>
      <c r="V355" s="29"/>
    </row>
    <row r="356" spans="1:22">
      <c r="A356" s="85"/>
      <c r="B356" s="66"/>
      <c r="C356" s="66"/>
      <c r="D356" s="28"/>
      <c r="E356" s="28"/>
      <c r="F356" s="28"/>
      <c r="G356" s="9"/>
      <c r="H356" s="9"/>
      <c r="I356" s="12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27"/>
      <c r="U356" s="27"/>
      <c r="V356" s="29"/>
    </row>
    <row r="357" spans="1:22">
      <c r="A357" s="85"/>
      <c r="B357" s="66"/>
      <c r="C357" s="66"/>
      <c r="D357" s="28"/>
      <c r="E357" s="28"/>
      <c r="F357" s="28"/>
      <c r="G357" s="9"/>
      <c r="H357" s="9"/>
      <c r="I357" s="12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27"/>
      <c r="U357" s="27"/>
      <c r="V357" s="29"/>
    </row>
    <row r="358" spans="1:22">
      <c r="A358" s="85"/>
      <c r="B358" s="66"/>
      <c r="C358" s="66"/>
      <c r="D358" s="28"/>
      <c r="E358" s="28"/>
      <c r="F358" s="28"/>
      <c r="G358" s="9"/>
      <c r="H358" s="9"/>
      <c r="I358" s="12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27"/>
      <c r="U358" s="27"/>
      <c r="V358" s="29"/>
    </row>
    <row r="359" spans="1:22">
      <c r="A359" s="85"/>
      <c r="B359" s="66"/>
      <c r="C359" s="66"/>
      <c r="D359" s="28"/>
      <c r="E359" s="28"/>
      <c r="F359" s="28"/>
      <c r="G359" s="9"/>
      <c r="H359" s="9"/>
      <c r="I359" s="12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27"/>
      <c r="U359" s="27"/>
      <c r="V359" s="29"/>
    </row>
    <row r="360" spans="1:22">
      <c r="A360" s="85"/>
      <c r="B360" s="66"/>
      <c r="C360" s="66"/>
      <c r="D360" s="28"/>
      <c r="E360" s="28"/>
      <c r="F360" s="28"/>
      <c r="G360" s="9"/>
      <c r="H360" s="9"/>
      <c r="I360" s="12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27"/>
      <c r="U360" s="27"/>
      <c r="V360" s="29"/>
    </row>
    <row r="361" spans="1:22">
      <c r="A361" s="85"/>
      <c r="B361" s="66"/>
      <c r="C361" s="66"/>
      <c r="D361" s="28"/>
      <c r="E361" s="28"/>
      <c r="F361" s="28"/>
      <c r="G361" s="9"/>
      <c r="H361" s="9"/>
      <c r="I361" s="12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27"/>
      <c r="U361" s="27"/>
      <c r="V361" s="29"/>
    </row>
    <row r="362" spans="1:22">
      <c r="A362" s="85"/>
      <c r="B362" s="66"/>
      <c r="C362" s="66"/>
      <c r="D362" s="28"/>
      <c r="E362" s="28"/>
      <c r="F362" s="28"/>
      <c r="G362" s="9"/>
      <c r="H362" s="9"/>
      <c r="I362" s="12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27"/>
      <c r="U362" s="27"/>
      <c r="V362" s="29"/>
    </row>
    <row r="363" spans="1:22">
      <c r="A363" s="85"/>
      <c r="B363" s="66"/>
      <c r="C363" s="66"/>
      <c r="D363" s="28"/>
      <c r="E363" s="28"/>
      <c r="F363" s="28"/>
      <c r="G363" s="9"/>
      <c r="H363" s="9"/>
      <c r="I363" s="12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27"/>
      <c r="U363" s="27"/>
      <c r="V363" s="29"/>
    </row>
    <row r="364" spans="1:22" ht="15.75" thickBot="1">
      <c r="A364" s="85"/>
      <c r="B364" s="66"/>
      <c r="C364" s="66"/>
      <c r="D364" s="28"/>
      <c r="E364" s="28"/>
      <c r="F364" s="28"/>
      <c r="G364" s="9"/>
      <c r="H364" s="9"/>
      <c r="I364" s="12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27"/>
      <c r="U364" s="27"/>
      <c r="V364" s="29"/>
    </row>
    <row r="365" spans="1:22" ht="18.75">
      <c r="A365" s="81" t="s">
        <v>32</v>
      </c>
      <c r="B365" s="81" t="s">
        <v>33</v>
      </c>
      <c r="C365" s="81" t="s">
        <v>147</v>
      </c>
      <c r="D365" s="81" t="s">
        <v>148</v>
      </c>
      <c r="E365" s="83" t="s">
        <v>149</v>
      </c>
      <c r="F365" s="81" t="s">
        <v>36</v>
      </c>
      <c r="G365" s="61" t="s">
        <v>37</v>
      </c>
      <c r="H365" s="61" t="s">
        <v>38</v>
      </c>
      <c r="I365" s="81" t="s">
        <v>39</v>
      </c>
      <c r="J365" s="77" t="s">
        <v>40</v>
      </c>
      <c r="K365" s="77"/>
      <c r="L365" s="71" t="s">
        <v>41</v>
      </c>
      <c r="M365" s="72"/>
      <c r="N365" s="71" t="s">
        <v>42</v>
      </c>
      <c r="O365" s="72"/>
      <c r="P365" s="71" t="s">
        <v>43</v>
      </c>
      <c r="Q365" s="72"/>
      <c r="R365" s="71" t="s">
        <v>44</v>
      </c>
      <c r="S365" s="72"/>
      <c r="T365" s="67" t="s">
        <v>45</v>
      </c>
      <c r="U365" s="67"/>
      <c r="V365" s="67"/>
    </row>
    <row r="366" spans="1:22" ht="75">
      <c r="A366" s="82"/>
      <c r="B366" s="82"/>
      <c r="C366" s="82"/>
      <c r="D366" s="82"/>
      <c r="E366" s="82"/>
      <c r="F366" s="82"/>
      <c r="G366" s="62"/>
      <c r="H366" s="62"/>
      <c r="I366" s="82"/>
      <c r="J366" s="8" t="s">
        <v>46</v>
      </c>
      <c r="K366" s="8" t="s">
        <v>47</v>
      </c>
      <c r="L366" s="8" t="s">
        <v>46</v>
      </c>
      <c r="M366" s="8" t="s">
        <v>47</v>
      </c>
      <c r="N366" s="8" t="s">
        <v>46</v>
      </c>
      <c r="O366" s="8" t="s">
        <v>47</v>
      </c>
      <c r="P366" s="8" t="s">
        <v>46</v>
      </c>
      <c r="Q366" s="8" t="s">
        <v>47</v>
      </c>
      <c r="R366" s="8" t="s">
        <v>46</v>
      </c>
      <c r="S366" s="8" t="s">
        <v>47</v>
      </c>
      <c r="T366" s="8" t="s">
        <v>48</v>
      </c>
      <c r="U366" s="8" t="s">
        <v>49</v>
      </c>
      <c r="V366" s="8" t="s">
        <v>50</v>
      </c>
    </row>
    <row r="367" spans="1:22" ht="90">
      <c r="A367" s="80">
        <v>25</v>
      </c>
      <c r="B367" s="67" t="s">
        <v>51</v>
      </c>
      <c r="C367" s="10" t="s">
        <v>151</v>
      </c>
      <c r="D367" s="11" t="s">
        <v>203</v>
      </c>
      <c r="E367" s="11" t="s">
        <v>141</v>
      </c>
      <c r="F367" s="45"/>
      <c r="G367" s="9">
        <v>20000</v>
      </c>
      <c r="H367" s="9">
        <v>4000</v>
      </c>
      <c r="I367" s="12">
        <v>150</v>
      </c>
      <c r="J367" s="9"/>
      <c r="K367" s="9"/>
      <c r="L367" s="9">
        <f>G367/5</f>
        <v>4000</v>
      </c>
      <c r="M367" s="9">
        <f>L367*H367/100000</f>
        <v>160</v>
      </c>
      <c r="N367" s="9">
        <v>4000</v>
      </c>
      <c r="O367" s="9">
        <v>160</v>
      </c>
      <c r="P367" s="9">
        <v>4000</v>
      </c>
      <c r="Q367" s="9">
        <v>160</v>
      </c>
      <c r="R367" s="9">
        <v>4000</v>
      </c>
      <c r="S367" s="9">
        <v>160</v>
      </c>
      <c r="T367" s="27">
        <v>667</v>
      </c>
      <c r="U367" s="27">
        <v>30</v>
      </c>
      <c r="V367" s="29">
        <v>22</v>
      </c>
    </row>
    <row r="368" spans="1:22" ht="126">
      <c r="A368" s="80"/>
      <c r="B368" s="67"/>
      <c r="C368" s="67" t="s">
        <v>153</v>
      </c>
      <c r="D368" s="30" t="s">
        <v>154</v>
      </c>
      <c r="E368" s="31" t="s">
        <v>171</v>
      </c>
      <c r="F368" s="10" t="s">
        <v>156</v>
      </c>
      <c r="G368" s="11" t="s">
        <v>157</v>
      </c>
      <c r="H368" s="11" t="s">
        <v>158</v>
      </c>
      <c r="I368" s="32" t="s">
        <v>159</v>
      </c>
      <c r="J368" s="7" t="s">
        <v>160</v>
      </c>
      <c r="K368" s="7" t="s">
        <v>161</v>
      </c>
      <c r="L368" s="7" t="s">
        <v>160</v>
      </c>
      <c r="M368" s="7" t="s">
        <v>161</v>
      </c>
      <c r="N368" s="7" t="s">
        <v>160</v>
      </c>
      <c r="O368" s="7" t="s">
        <v>161</v>
      </c>
      <c r="P368" s="7" t="s">
        <v>160</v>
      </c>
      <c r="Q368" s="7" t="s">
        <v>161</v>
      </c>
      <c r="R368" s="7" t="s">
        <v>160</v>
      </c>
      <c r="S368" s="7" t="s">
        <v>161</v>
      </c>
      <c r="T368" s="8" t="s">
        <v>162</v>
      </c>
      <c r="U368" s="8" t="s">
        <v>163</v>
      </c>
      <c r="V368" s="8" t="s">
        <v>164</v>
      </c>
    </row>
    <row r="369" spans="1:22">
      <c r="A369" s="80"/>
      <c r="B369" s="67"/>
      <c r="C369" s="67"/>
      <c r="D369" s="28"/>
      <c r="E369" s="28"/>
      <c r="F369" s="45"/>
      <c r="G369" s="9"/>
      <c r="H369" s="9"/>
      <c r="I369" s="12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27"/>
      <c r="U369" s="27"/>
      <c r="V369" s="29"/>
    </row>
    <row r="370" spans="1:22">
      <c r="A370" s="80"/>
      <c r="B370" s="67"/>
      <c r="C370" s="67"/>
      <c r="D370" s="28"/>
      <c r="E370" s="28"/>
      <c r="F370" s="45"/>
      <c r="G370" s="9"/>
      <c r="H370" s="9"/>
      <c r="I370" s="12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27"/>
      <c r="U370" s="27"/>
      <c r="V370" s="29"/>
    </row>
    <row r="371" spans="1:22">
      <c r="A371" s="80"/>
      <c r="B371" s="67"/>
      <c r="C371" s="67"/>
      <c r="D371" s="28"/>
      <c r="E371" s="28"/>
      <c r="F371" s="45"/>
      <c r="G371" s="9"/>
      <c r="H371" s="9"/>
      <c r="I371" s="12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27"/>
      <c r="U371" s="27"/>
      <c r="V371" s="29"/>
    </row>
    <row r="372" spans="1:22">
      <c r="A372" s="80"/>
      <c r="B372" s="67"/>
      <c r="C372" s="67"/>
      <c r="D372" s="28"/>
      <c r="E372" s="28"/>
      <c r="F372" s="45"/>
      <c r="G372" s="9"/>
      <c r="H372" s="9"/>
      <c r="I372" s="12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27"/>
      <c r="U372" s="27"/>
      <c r="V372" s="29"/>
    </row>
    <row r="373" spans="1:22">
      <c r="A373" s="80"/>
      <c r="B373" s="67"/>
      <c r="C373" s="67"/>
      <c r="D373" s="28"/>
      <c r="E373" s="28"/>
      <c r="F373" s="45"/>
      <c r="G373" s="9"/>
      <c r="H373" s="9"/>
      <c r="I373" s="12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27"/>
      <c r="U373" s="27"/>
      <c r="V373" s="29"/>
    </row>
    <row r="374" spans="1:22">
      <c r="A374" s="80"/>
      <c r="B374" s="67"/>
      <c r="C374" s="67"/>
      <c r="D374" s="28"/>
      <c r="E374" s="28"/>
      <c r="F374" s="45"/>
      <c r="G374" s="9"/>
      <c r="H374" s="9"/>
      <c r="I374" s="12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27"/>
      <c r="U374" s="27"/>
      <c r="V374" s="29"/>
    </row>
    <row r="375" spans="1:22">
      <c r="A375" s="80"/>
      <c r="B375" s="67"/>
      <c r="C375" s="67"/>
      <c r="D375" s="28"/>
      <c r="E375" s="28"/>
      <c r="F375" s="45"/>
      <c r="G375" s="9"/>
      <c r="H375" s="9"/>
      <c r="I375" s="12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27"/>
      <c r="U375" s="27"/>
      <c r="V375" s="29"/>
    </row>
    <row r="376" spans="1:22">
      <c r="A376" s="80"/>
      <c r="B376" s="67"/>
      <c r="C376" s="67"/>
      <c r="D376" s="28"/>
      <c r="E376" s="28"/>
      <c r="F376" s="45"/>
      <c r="G376" s="9"/>
      <c r="H376" s="9"/>
      <c r="I376" s="12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27"/>
      <c r="U376" s="27"/>
      <c r="V376" s="29"/>
    </row>
    <row r="377" spans="1:22">
      <c r="A377" s="80"/>
      <c r="B377" s="67"/>
      <c r="C377" s="67"/>
      <c r="D377" s="28"/>
      <c r="E377" s="28"/>
      <c r="F377" s="45"/>
      <c r="G377" s="9"/>
      <c r="H377" s="9"/>
      <c r="I377" s="12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27"/>
      <c r="U377" s="27"/>
      <c r="V377" s="29"/>
    </row>
    <row r="378" spans="1:22">
      <c r="A378" s="80"/>
      <c r="B378" s="67"/>
      <c r="C378" s="67"/>
      <c r="D378" s="28"/>
      <c r="E378" s="28"/>
      <c r="F378" s="45"/>
      <c r="G378" s="9"/>
      <c r="H378" s="9"/>
      <c r="I378" s="12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27"/>
      <c r="U378" s="27"/>
      <c r="V378" s="29"/>
    </row>
    <row r="379" spans="1:22">
      <c r="A379" s="80"/>
      <c r="B379" s="67"/>
      <c r="C379" s="67"/>
      <c r="D379" s="28"/>
      <c r="E379" s="28"/>
      <c r="F379" s="45"/>
      <c r="G379" s="9"/>
      <c r="H379" s="9"/>
      <c r="I379" s="12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27"/>
      <c r="U379" s="27"/>
      <c r="V379" s="29"/>
    </row>
    <row r="380" spans="1:22">
      <c r="A380" s="80"/>
      <c r="B380" s="67"/>
      <c r="C380" s="67"/>
      <c r="D380" s="28"/>
      <c r="E380" s="28"/>
      <c r="F380" s="45"/>
      <c r="G380" s="9"/>
      <c r="H380" s="9"/>
      <c r="I380" s="12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27"/>
      <c r="U380" s="27"/>
      <c r="V380" s="29"/>
    </row>
    <row r="381" spans="1:22">
      <c r="A381" s="80"/>
      <c r="B381" s="67"/>
      <c r="C381" s="67"/>
      <c r="D381" s="28"/>
      <c r="E381" s="28"/>
      <c r="F381" s="45"/>
      <c r="G381" s="9"/>
      <c r="H381" s="9"/>
      <c r="I381" s="12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27"/>
      <c r="U381" s="27"/>
      <c r="V381" s="29"/>
    </row>
    <row r="382" spans="1:22">
      <c r="A382" s="80"/>
      <c r="B382" s="67"/>
      <c r="C382" s="67"/>
      <c r="D382" s="28"/>
      <c r="E382" s="28"/>
      <c r="F382" s="45"/>
      <c r="G382" s="9"/>
      <c r="H382" s="9"/>
      <c r="I382" s="12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27"/>
      <c r="U382" s="27"/>
      <c r="V382" s="29"/>
    </row>
    <row r="383" spans="1:22">
      <c r="A383" s="80"/>
      <c r="B383" s="67"/>
      <c r="C383" s="67"/>
      <c r="D383" s="28"/>
      <c r="E383" s="28"/>
      <c r="F383" s="45"/>
      <c r="G383" s="9"/>
      <c r="H383" s="9"/>
      <c r="I383" s="12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27"/>
      <c r="U383" s="27"/>
      <c r="V383" s="29"/>
    </row>
    <row r="384" spans="1:22">
      <c r="A384" s="80"/>
      <c r="B384" s="67"/>
      <c r="C384" s="67"/>
      <c r="D384" s="28"/>
      <c r="E384" s="28"/>
      <c r="F384" s="45"/>
      <c r="G384" s="9"/>
      <c r="H384" s="9"/>
      <c r="I384" s="12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27"/>
      <c r="U384" s="27"/>
      <c r="V384" s="29"/>
    </row>
    <row r="385" spans="1:22" ht="24.75">
      <c r="A385" s="52" t="s">
        <v>144</v>
      </c>
      <c r="D385" s="22"/>
      <c r="E385" s="22"/>
      <c r="F385" s="22"/>
      <c r="T385" s="22"/>
      <c r="U385" s="22"/>
      <c r="V385" s="22"/>
    </row>
    <row r="386" spans="1:22" ht="24.75">
      <c r="A386" s="52" t="s">
        <v>204</v>
      </c>
      <c r="D386" s="22"/>
      <c r="E386" s="22"/>
      <c r="F386" s="22"/>
      <c r="T386" s="22"/>
      <c r="U386" s="22"/>
      <c r="V386" s="22"/>
    </row>
  </sheetData>
  <mergeCells count="462">
    <mergeCell ref="A1:M1"/>
    <mergeCell ref="N1:O1"/>
    <mergeCell ref="A2:A3"/>
    <mergeCell ref="B2:B3"/>
    <mergeCell ref="C2:C3"/>
    <mergeCell ref="D2:D3"/>
    <mergeCell ref="E2:E3"/>
    <mergeCell ref="F2:F3"/>
    <mergeCell ref="G2:G3"/>
    <mergeCell ref="H2:H3"/>
    <mergeCell ref="T2:V2"/>
    <mergeCell ref="A4:A20"/>
    <mergeCell ref="B4:B20"/>
    <mergeCell ref="C5:C20"/>
    <mergeCell ref="A21:A22"/>
    <mergeCell ref="B21:B22"/>
    <mergeCell ref="C21:C22"/>
    <mergeCell ref="D21:D22"/>
    <mergeCell ref="E21:E22"/>
    <mergeCell ref="F21:F22"/>
    <mergeCell ref="I2:I3"/>
    <mergeCell ref="J2:K2"/>
    <mergeCell ref="L2:M2"/>
    <mergeCell ref="N2:O2"/>
    <mergeCell ref="P2:Q2"/>
    <mergeCell ref="R2:S2"/>
    <mergeCell ref="P21:Q21"/>
    <mergeCell ref="R21:S21"/>
    <mergeCell ref="T21:V21"/>
    <mergeCell ref="N21:O21"/>
    <mergeCell ref="A23:A24"/>
    <mergeCell ref="B23:B24"/>
    <mergeCell ref="D23:D24"/>
    <mergeCell ref="E23:E24"/>
    <mergeCell ref="G21:G22"/>
    <mergeCell ref="H21:H22"/>
    <mergeCell ref="I21:I22"/>
    <mergeCell ref="J21:K21"/>
    <mergeCell ref="L21:M21"/>
    <mergeCell ref="P25:Q25"/>
    <mergeCell ref="R25:S25"/>
    <mergeCell ref="T25:V25"/>
    <mergeCell ref="A27:A29"/>
    <mergeCell ref="B27:B29"/>
    <mergeCell ref="D27:D29"/>
    <mergeCell ref="E27:E29"/>
    <mergeCell ref="G25:G26"/>
    <mergeCell ref="H25:H26"/>
    <mergeCell ref="I25:I26"/>
    <mergeCell ref="J25:K25"/>
    <mergeCell ref="L25:M25"/>
    <mergeCell ref="N25:O25"/>
    <mergeCell ref="A25:A26"/>
    <mergeCell ref="B25:B26"/>
    <mergeCell ref="C25:C26"/>
    <mergeCell ref="D25:D26"/>
    <mergeCell ref="E25:E26"/>
    <mergeCell ref="F25:F26"/>
    <mergeCell ref="P30:Q30"/>
    <mergeCell ref="R30:S30"/>
    <mergeCell ref="T30:V30"/>
    <mergeCell ref="A32:A54"/>
    <mergeCell ref="B32:B54"/>
    <mergeCell ref="C33:C46"/>
    <mergeCell ref="C48:C54"/>
    <mergeCell ref="G30:G31"/>
    <mergeCell ref="H30:H31"/>
    <mergeCell ref="I30:I31"/>
    <mergeCell ref="J30:K30"/>
    <mergeCell ref="L30:M30"/>
    <mergeCell ref="N30:O30"/>
    <mergeCell ref="A30:A31"/>
    <mergeCell ref="B30:B31"/>
    <mergeCell ref="C30:C31"/>
    <mergeCell ref="D30:D31"/>
    <mergeCell ref="E30:E31"/>
    <mergeCell ref="F30:F31"/>
    <mergeCell ref="P55:Q55"/>
    <mergeCell ref="R55:S55"/>
    <mergeCell ref="T55:V55"/>
    <mergeCell ref="A57:A62"/>
    <mergeCell ref="B57:B62"/>
    <mergeCell ref="C58:C62"/>
    <mergeCell ref="G55:G56"/>
    <mergeCell ref="H55:H56"/>
    <mergeCell ref="I55:I56"/>
    <mergeCell ref="J55:K55"/>
    <mergeCell ref="L55:M55"/>
    <mergeCell ref="N55:O55"/>
    <mergeCell ref="A55:A56"/>
    <mergeCell ref="B55:B56"/>
    <mergeCell ref="C55:C56"/>
    <mergeCell ref="D55:D56"/>
    <mergeCell ref="E55:E56"/>
    <mergeCell ref="F55:F56"/>
    <mergeCell ref="P63:Q63"/>
    <mergeCell ref="R63:S63"/>
    <mergeCell ref="T63:V63"/>
    <mergeCell ref="A65:A79"/>
    <mergeCell ref="B65:B79"/>
    <mergeCell ref="C66:C79"/>
    <mergeCell ref="G63:G64"/>
    <mergeCell ref="H63:H64"/>
    <mergeCell ref="I63:I64"/>
    <mergeCell ref="J63:K63"/>
    <mergeCell ref="L63:M63"/>
    <mergeCell ref="N63:O63"/>
    <mergeCell ref="A63:A64"/>
    <mergeCell ref="B63:B64"/>
    <mergeCell ref="C63:C64"/>
    <mergeCell ref="D63:D64"/>
    <mergeCell ref="E63:E64"/>
    <mergeCell ref="F63:F64"/>
    <mergeCell ref="P80:Q80"/>
    <mergeCell ref="R80:S80"/>
    <mergeCell ref="T80:V80"/>
    <mergeCell ref="A82:A93"/>
    <mergeCell ref="B82:B93"/>
    <mergeCell ref="C83:C93"/>
    <mergeCell ref="G80:G81"/>
    <mergeCell ref="H80:H81"/>
    <mergeCell ref="I80:I81"/>
    <mergeCell ref="J80:K80"/>
    <mergeCell ref="L80:M80"/>
    <mergeCell ref="N80:O80"/>
    <mergeCell ref="A80:A81"/>
    <mergeCell ref="B80:B81"/>
    <mergeCell ref="C80:C81"/>
    <mergeCell ref="D80:D81"/>
    <mergeCell ref="E80:E81"/>
    <mergeCell ref="F80:F81"/>
    <mergeCell ref="P94:Q94"/>
    <mergeCell ref="R94:S94"/>
    <mergeCell ref="T94:V94"/>
    <mergeCell ref="A96:A102"/>
    <mergeCell ref="B96:B102"/>
    <mergeCell ref="C97:C102"/>
    <mergeCell ref="G94:G95"/>
    <mergeCell ref="H94:H95"/>
    <mergeCell ref="I94:I95"/>
    <mergeCell ref="J94:K94"/>
    <mergeCell ref="L94:M94"/>
    <mergeCell ref="N94:O94"/>
    <mergeCell ref="A94:A95"/>
    <mergeCell ref="B94:B95"/>
    <mergeCell ref="C94:C95"/>
    <mergeCell ref="D94:D95"/>
    <mergeCell ref="E94:E95"/>
    <mergeCell ref="F94:F95"/>
    <mergeCell ref="P103:Q103"/>
    <mergeCell ref="R103:S103"/>
    <mergeCell ref="T103:V103"/>
    <mergeCell ref="A105:A116"/>
    <mergeCell ref="B105:B116"/>
    <mergeCell ref="C106:C116"/>
    <mergeCell ref="G103:G104"/>
    <mergeCell ref="H103:H104"/>
    <mergeCell ref="I103:I104"/>
    <mergeCell ref="J103:K103"/>
    <mergeCell ref="L103:M103"/>
    <mergeCell ref="N103:O103"/>
    <mergeCell ref="A103:A104"/>
    <mergeCell ref="B103:B104"/>
    <mergeCell ref="C103:C104"/>
    <mergeCell ref="D103:D104"/>
    <mergeCell ref="E103:E104"/>
    <mergeCell ref="F103:F104"/>
    <mergeCell ref="P117:Q117"/>
    <mergeCell ref="R117:S117"/>
    <mergeCell ref="T117:V117"/>
    <mergeCell ref="A119:A155"/>
    <mergeCell ref="B119:B155"/>
    <mergeCell ref="C119:C144"/>
    <mergeCell ref="D119:D144"/>
    <mergeCell ref="E119:E144"/>
    <mergeCell ref="C145:C155"/>
    <mergeCell ref="G117:G118"/>
    <mergeCell ref="H117:H118"/>
    <mergeCell ref="I117:I118"/>
    <mergeCell ref="J117:K117"/>
    <mergeCell ref="L117:M117"/>
    <mergeCell ref="N117:O117"/>
    <mergeCell ref="A117:A118"/>
    <mergeCell ref="B117:B118"/>
    <mergeCell ref="C117:C118"/>
    <mergeCell ref="D117:D118"/>
    <mergeCell ref="E117:E118"/>
    <mergeCell ref="F117:F118"/>
    <mergeCell ref="P156:Q156"/>
    <mergeCell ref="R156:S156"/>
    <mergeCell ref="T156:V156"/>
    <mergeCell ref="A158:A173"/>
    <mergeCell ref="B158:B173"/>
    <mergeCell ref="C159:C173"/>
    <mergeCell ref="G156:G157"/>
    <mergeCell ref="H156:H157"/>
    <mergeCell ref="I156:I157"/>
    <mergeCell ref="J156:K156"/>
    <mergeCell ref="L156:M156"/>
    <mergeCell ref="N156:O156"/>
    <mergeCell ref="A156:A157"/>
    <mergeCell ref="B156:B157"/>
    <mergeCell ref="C156:C157"/>
    <mergeCell ref="D156:D157"/>
    <mergeCell ref="E156:E157"/>
    <mergeCell ref="F156:F157"/>
    <mergeCell ref="P174:Q174"/>
    <mergeCell ref="R174:S174"/>
    <mergeCell ref="T174:V174"/>
    <mergeCell ref="A176:A182"/>
    <mergeCell ref="B176:B182"/>
    <mergeCell ref="C177:C179"/>
    <mergeCell ref="C181:C182"/>
    <mergeCell ref="G174:G175"/>
    <mergeCell ref="H174:H175"/>
    <mergeCell ref="I174:I175"/>
    <mergeCell ref="J174:K174"/>
    <mergeCell ref="L174:M174"/>
    <mergeCell ref="N174:O174"/>
    <mergeCell ref="A174:A175"/>
    <mergeCell ref="B174:B175"/>
    <mergeCell ref="C174:C175"/>
    <mergeCell ref="D174:D175"/>
    <mergeCell ref="E174:E175"/>
    <mergeCell ref="F174:F175"/>
    <mergeCell ref="P183:Q183"/>
    <mergeCell ref="R183:S183"/>
    <mergeCell ref="T183:V183"/>
    <mergeCell ref="A185:A187"/>
    <mergeCell ref="B185:B187"/>
    <mergeCell ref="C186:C187"/>
    <mergeCell ref="G183:G184"/>
    <mergeCell ref="H183:H184"/>
    <mergeCell ref="I183:I184"/>
    <mergeCell ref="J183:K183"/>
    <mergeCell ref="L183:M183"/>
    <mergeCell ref="N183:O183"/>
    <mergeCell ref="A183:A184"/>
    <mergeCell ref="B183:B184"/>
    <mergeCell ref="C183:C184"/>
    <mergeCell ref="D183:D184"/>
    <mergeCell ref="E183:E184"/>
    <mergeCell ref="F183:F184"/>
    <mergeCell ref="P188:Q188"/>
    <mergeCell ref="R188:S188"/>
    <mergeCell ref="T188:V188"/>
    <mergeCell ref="A190:A195"/>
    <mergeCell ref="B190:B195"/>
    <mergeCell ref="C191:C195"/>
    <mergeCell ref="G188:G189"/>
    <mergeCell ref="H188:H189"/>
    <mergeCell ref="I188:I189"/>
    <mergeCell ref="J188:K188"/>
    <mergeCell ref="L188:M188"/>
    <mergeCell ref="N188:O188"/>
    <mergeCell ref="A188:A189"/>
    <mergeCell ref="B188:B189"/>
    <mergeCell ref="C188:C189"/>
    <mergeCell ref="D188:D189"/>
    <mergeCell ref="E188:E189"/>
    <mergeCell ref="F188:F189"/>
    <mergeCell ref="P196:Q196"/>
    <mergeCell ref="R196:S196"/>
    <mergeCell ref="T196:V196"/>
    <mergeCell ref="A198:A222"/>
    <mergeCell ref="B198:B222"/>
    <mergeCell ref="C199:C208"/>
    <mergeCell ref="C210:C222"/>
    <mergeCell ref="G196:G197"/>
    <mergeCell ref="H196:H197"/>
    <mergeCell ref="I196:I197"/>
    <mergeCell ref="J196:K196"/>
    <mergeCell ref="L196:M196"/>
    <mergeCell ref="N196:O196"/>
    <mergeCell ref="A196:A197"/>
    <mergeCell ref="B196:B197"/>
    <mergeCell ref="C196:C197"/>
    <mergeCell ref="D196:D197"/>
    <mergeCell ref="E196:E197"/>
    <mergeCell ref="F196:F197"/>
    <mergeCell ref="P223:Q223"/>
    <mergeCell ref="R223:S223"/>
    <mergeCell ref="T223:V223"/>
    <mergeCell ref="A225:A227"/>
    <mergeCell ref="B225:B227"/>
    <mergeCell ref="C226:C227"/>
    <mergeCell ref="G223:G224"/>
    <mergeCell ref="H223:H224"/>
    <mergeCell ref="I223:I224"/>
    <mergeCell ref="J223:K223"/>
    <mergeCell ref="L223:M223"/>
    <mergeCell ref="N223:O223"/>
    <mergeCell ref="A223:A224"/>
    <mergeCell ref="B223:B224"/>
    <mergeCell ref="C223:C224"/>
    <mergeCell ref="D223:D224"/>
    <mergeCell ref="E223:E224"/>
    <mergeCell ref="F223:F224"/>
    <mergeCell ref="P228:Q228"/>
    <mergeCell ref="R228:S228"/>
    <mergeCell ref="T228:V228"/>
    <mergeCell ref="A230:A245"/>
    <mergeCell ref="B230:B245"/>
    <mergeCell ref="C233:C245"/>
    <mergeCell ref="G228:G229"/>
    <mergeCell ref="H228:H229"/>
    <mergeCell ref="I228:I229"/>
    <mergeCell ref="J228:K228"/>
    <mergeCell ref="L228:M228"/>
    <mergeCell ref="N228:O228"/>
    <mergeCell ref="A228:A229"/>
    <mergeCell ref="B228:B229"/>
    <mergeCell ref="C228:C229"/>
    <mergeCell ref="D228:D229"/>
    <mergeCell ref="E228:E229"/>
    <mergeCell ref="F228:F229"/>
    <mergeCell ref="P246:Q246"/>
    <mergeCell ref="R246:S246"/>
    <mergeCell ref="T246:V246"/>
    <mergeCell ref="A248:A263"/>
    <mergeCell ref="B248:B263"/>
    <mergeCell ref="C249:C263"/>
    <mergeCell ref="G246:G247"/>
    <mergeCell ref="H246:H247"/>
    <mergeCell ref="I246:I247"/>
    <mergeCell ref="J246:K246"/>
    <mergeCell ref="L246:M246"/>
    <mergeCell ref="N246:O246"/>
    <mergeCell ref="A246:A247"/>
    <mergeCell ref="B246:B247"/>
    <mergeCell ref="C246:C247"/>
    <mergeCell ref="D246:D247"/>
    <mergeCell ref="E246:E247"/>
    <mergeCell ref="F246:F247"/>
    <mergeCell ref="P264:Q264"/>
    <mergeCell ref="R264:S264"/>
    <mergeCell ref="T264:V264"/>
    <mergeCell ref="A266:A282"/>
    <mergeCell ref="B266:B282"/>
    <mergeCell ref="C267:C282"/>
    <mergeCell ref="G264:G265"/>
    <mergeCell ref="H264:H265"/>
    <mergeCell ref="I264:I265"/>
    <mergeCell ref="J264:K264"/>
    <mergeCell ref="L264:M264"/>
    <mergeCell ref="N264:O264"/>
    <mergeCell ref="A264:A265"/>
    <mergeCell ref="B264:B265"/>
    <mergeCell ref="C264:C265"/>
    <mergeCell ref="D264:D265"/>
    <mergeCell ref="E264:E265"/>
    <mergeCell ref="F264:F265"/>
    <mergeCell ref="P283:Q283"/>
    <mergeCell ref="R283:S283"/>
    <mergeCell ref="T283:V283"/>
    <mergeCell ref="A285:A299"/>
    <mergeCell ref="B285:B299"/>
    <mergeCell ref="C286:C299"/>
    <mergeCell ref="G283:G284"/>
    <mergeCell ref="H283:H284"/>
    <mergeCell ref="I283:I284"/>
    <mergeCell ref="J283:K283"/>
    <mergeCell ref="L283:M283"/>
    <mergeCell ref="N283:O283"/>
    <mergeCell ref="A283:A284"/>
    <mergeCell ref="B283:B284"/>
    <mergeCell ref="C283:C284"/>
    <mergeCell ref="D283:D284"/>
    <mergeCell ref="E283:E284"/>
    <mergeCell ref="F283:F284"/>
    <mergeCell ref="P300:Q300"/>
    <mergeCell ref="R300:S300"/>
    <mergeCell ref="T300:V300"/>
    <mergeCell ref="A302:A318"/>
    <mergeCell ref="B302:B318"/>
    <mergeCell ref="C303:C318"/>
    <mergeCell ref="G300:G301"/>
    <mergeCell ref="H300:H301"/>
    <mergeCell ref="I300:I301"/>
    <mergeCell ref="J300:K300"/>
    <mergeCell ref="L300:M300"/>
    <mergeCell ref="N300:O300"/>
    <mergeCell ref="A300:A301"/>
    <mergeCell ref="B300:B301"/>
    <mergeCell ref="C300:C301"/>
    <mergeCell ref="D300:D301"/>
    <mergeCell ref="E300:E301"/>
    <mergeCell ref="F300:F301"/>
    <mergeCell ref="P319:Q319"/>
    <mergeCell ref="R319:S319"/>
    <mergeCell ref="T319:V319"/>
    <mergeCell ref="A321:A333"/>
    <mergeCell ref="B321:B333"/>
    <mergeCell ref="C322:C333"/>
    <mergeCell ref="G319:G320"/>
    <mergeCell ref="H319:H320"/>
    <mergeCell ref="I319:I320"/>
    <mergeCell ref="J319:K319"/>
    <mergeCell ref="L319:M319"/>
    <mergeCell ref="N319:O319"/>
    <mergeCell ref="A319:A320"/>
    <mergeCell ref="B319:B320"/>
    <mergeCell ref="C319:C320"/>
    <mergeCell ref="D319:D320"/>
    <mergeCell ref="E319:E320"/>
    <mergeCell ref="F319:F320"/>
    <mergeCell ref="P334:Q334"/>
    <mergeCell ref="R334:S334"/>
    <mergeCell ref="T334:V334"/>
    <mergeCell ref="A336:A344"/>
    <mergeCell ref="B336:B344"/>
    <mergeCell ref="C337:C338"/>
    <mergeCell ref="C340:C344"/>
    <mergeCell ref="G334:G335"/>
    <mergeCell ref="H334:H335"/>
    <mergeCell ref="I334:I335"/>
    <mergeCell ref="J334:K334"/>
    <mergeCell ref="L334:M334"/>
    <mergeCell ref="N334:O334"/>
    <mergeCell ref="A334:A335"/>
    <mergeCell ref="B334:B335"/>
    <mergeCell ref="C334:C335"/>
    <mergeCell ref="D334:D335"/>
    <mergeCell ref="E334:E335"/>
    <mergeCell ref="F334:F335"/>
    <mergeCell ref="C348:C364"/>
    <mergeCell ref="G345:G346"/>
    <mergeCell ref="H345:H346"/>
    <mergeCell ref="I345:I346"/>
    <mergeCell ref="J345:K345"/>
    <mergeCell ref="L345:M345"/>
    <mergeCell ref="N345:O345"/>
    <mergeCell ref="A345:A346"/>
    <mergeCell ref="B345:B346"/>
    <mergeCell ref="C345:C346"/>
    <mergeCell ref="D345:D346"/>
    <mergeCell ref="E345:E346"/>
    <mergeCell ref="F345:F346"/>
    <mergeCell ref="T1:V1"/>
    <mergeCell ref="P365:Q365"/>
    <mergeCell ref="R365:S365"/>
    <mergeCell ref="T365:V365"/>
    <mergeCell ref="A367:A384"/>
    <mergeCell ref="B367:B384"/>
    <mergeCell ref="C368:C384"/>
    <mergeCell ref="G365:G366"/>
    <mergeCell ref="H365:H366"/>
    <mergeCell ref="I365:I366"/>
    <mergeCell ref="J365:K365"/>
    <mergeCell ref="L365:M365"/>
    <mergeCell ref="N365:O365"/>
    <mergeCell ref="A365:A366"/>
    <mergeCell ref="B365:B366"/>
    <mergeCell ref="C365:C366"/>
    <mergeCell ref="D365:D366"/>
    <mergeCell ref="E365:E366"/>
    <mergeCell ref="F365:F366"/>
    <mergeCell ref="P345:Q345"/>
    <mergeCell ref="R345:S345"/>
    <mergeCell ref="T345:V345"/>
    <mergeCell ref="A347:A364"/>
    <mergeCell ref="B347:B36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O2" sqref="O2"/>
    </sheetView>
  </sheetViews>
  <sheetFormatPr defaultRowHeight="15"/>
  <cols>
    <col min="1" max="1" width="24.5703125" bestFit="1" customWidth="1"/>
    <col min="2" max="2" width="11.140625" bestFit="1" customWidth="1"/>
    <col min="3" max="3" width="11.85546875" bestFit="1" customWidth="1"/>
    <col min="4" max="4" width="11.140625" bestFit="1" customWidth="1"/>
    <col min="5" max="5" width="11.85546875" bestFit="1" customWidth="1"/>
    <col min="6" max="6" width="11.140625" bestFit="1" customWidth="1"/>
    <col min="7" max="7" width="20.85546875" customWidth="1"/>
    <col min="8" max="8" width="26.85546875" customWidth="1"/>
    <col min="9" max="9" width="16" customWidth="1"/>
    <col min="10" max="10" width="24.85546875" customWidth="1"/>
    <col min="11" max="11" width="17" customWidth="1"/>
  </cols>
  <sheetData>
    <row r="1" spans="1:11" ht="24.75">
      <c r="A1" s="92" t="s">
        <v>218</v>
      </c>
      <c r="B1" s="92"/>
      <c r="C1" s="92"/>
      <c r="D1" s="92"/>
      <c r="E1" s="92"/>
      <c r="F1" s="92"/>
      <c r="G1" s="92"/>
      <c r="H1" s="92"/>
      <c r="I1" s="92"/>
      <c r="J1" s="92"/>
      <c r="K1" s="52" t="s">
        <v>219</v>
      </c>
    </row>
    <row r="2" spans="1:11" ht="45">
      <c r="A2" s="54" t="s">
        <v>205</v>
      </c>
      <c r="B2" s="55"/>
      <c r="C2" s="55"/>
      <c r="D2" s="55"/>
      <c r="E2" s="55"/>
      <c r="F2" s="91" t="s">
        <v>206</v>
      </c>
      <c r="G2" s="91"/>
      <c r="H2" s="53"/>
      <c r="I2" s="53"/>
      <c r="J2" s="53"/>
      <c r="K2" s="53"/>
    </row>
    <row r="3" spans="1:11" ht="22.5">
      <c r="A3" s="54"/>
      <c r="B3" s="55"/>
      <c r="C3" s="55"/>
      <c r="D3" s="55"/>
      <c r="E3" s="55"/>
      <c r="F3" s="55"/>
      <c r="G3" s="54"/>
      <c r="H3" s="53"/>
      <c r="I3" s="53"/>
      <c r="J3" s="53"/>
      <c r="K3" s="53"/>
    </row>
    <row r="4" spans="1:11" ht="22.5">
      <c r="A4" s="93" t="s">
        <v>207</v>
      </c>
      <c r="B4" s="95" t="s">
        <v>208</v>
      </c>
      <c r="C4" s="95"/>
      <c r="D4" s="96" t="s">
        <v>209</v>
      </c>
      <c r="E4" s="97"/>
      <c r="F4" s="95" t="s">
        <v>210</v>
      </c>
      <c r="G4" s="95"/>
      <c r="H4" s="95" t="s">
        <v>211</v>
      </c>
      <c r="I4" s="95"/>
      <c r="J4" s="95" t="s">
        <v>212</v>
      </c>
      <c r="K4" s="95"/>
    </row>
    <row r="5" spans="1:11" ht="22.5">
      <c r="A5" s="94"/>
      <c r="B5" s="56" t="s">
        <v>213</v>
      </c>
      <c r="C5" s="56" t="s">
        <v>47</v>
      </c>
      <c r="D5" s="56" t="s">
        <v>213</v>
      </c>
      <c r="E5" s="56" t="s">
        <v>47</v>
      </c>
      <c r="F5" s="56" t="s">
        <v>213</v>
      </c>
      <c r="G5" s="56" t="s">
        <v>47</v>
      </c>
      <c r="H5" s="56" t="s">
        <v>213</v>
      </c>
      <c r="I5" s="56" t="s">
        <v>47</v>
      </c>
      <c r="J5" s="56" t="s">
        <v>213</v>
      </c>
      <c r="K5" s="56" t="s">
        <v>47</v>
      </c>
    </row>
    <row r="6" spans="1:11" ht="18">
      <c r="A6" s="57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18">
      <c r="A7" s="57">
        <v>2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8">
      <c r="A8" s="57">
        <v>3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18">
      <c r="A9" s="57">
        <v>4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18">
      <c r="A10" s="57">
        <v>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8">
      <c r="A11" s="57">
        <v>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8">
      <c r="A12" s="57">
        <v>7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ht="22.5">
      <c r="A13" s="56" t="s">
        <v>45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1" ht="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</row>
    <row r="17" spans="1:11" ht="18">
      <c r="A17" s="53"/>
      <c r="B17" s="53"/>
      <c r="C17" s="53"/>
      <c r="D17" s="53"/>
      <c r="E17" s="53"/>
      <c r="F17" s="53"/>
      <c r="G17" s="53"/>
      <c r="H17" s="53"/>
      <c r="I17" s="91" t="s">
        <v>214</v>
      </c>
      <c r="J17" s="91"/>
      <c r="K17" s="53"/>
    </row>
    <row r="18" spans="1:11" ht="18">
      <c r="A18" s="53"/>
      <c r="B18" s="53"/>
      <c r="C18" s="53"/>
      <c r="D18" s="53"/>
      <c r="E18" s="53"/>
      <c r="F18" s="53"/>
      <c r="G18" s="53"/>
      <c r="H18" s="53"/>
      <c r="I18" s="91"/>
      <c r="J18" s="91"/>
      <c r="K18" s="53"/>
    </row>
    <row r="19" spans="1:11" ht="18">
      <c r="A19" s="53"/>
      <c r="B19" s="53"/>
      <c r="C19" s="53"/>
      <c r="D19" s="53"/>
      <c r="E19" s="53"/>
      <c r="F19" s="53"/>
      <c r="G19" s="53"/>
      <c r="H19" s="53"/>
      <c r="I19" s="91"/>
      <c r="J19" s="91"/>
      <c r="K19" s="53"/>
    </row>
    <row r="20" spans="1:11" ht="18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</sheetData>
  <mergeCells count="9">
    <mergeCell ref="I17:J19"/>
    <mergeCell ref="A1:J1"/>
    <mergeCell ref="F2:G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Annexure-1</vt:lpstr>
      <vt:lpstr>Annexure-2</vt:lpstr>
      <vt:lpstr>Annexure-3</vt:lpstr>
      <vt:lpstr>Annexure-4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2018-11-14T12:54:45Z</dcterms:modified>
</cp:coreProperties>
</file>